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470" windowWidth="20280" windowHeight="498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<sst xmlns="http://schemas.openxmlformats.org/spreadsheetml/2006/main" count="413" uniqueCount="203">
  <si>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</si>
  <si>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</si>
  <si>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</si>
  <si>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</si>
  <si>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</si>
  <si>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</si>
  <si>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</si>
  <si>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</si>
  <si>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</si>
  <si>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</si>
  <si>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</si>
  <si>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</si>
  <si>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</si>
  <si>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</si>
  <si>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</si>
  <si>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</si>
  <si>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</si>
  <si>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</si>
  <si>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</si>
  <si>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</si>
  <si>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</si>
  <si>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</si>
  <si>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</si>
  <si>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</si>
  <si>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</si>
  <si>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</si>
  <si>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</si>
  <si>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</si>
  <si>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</si>
  <si>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</si>
  <si>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</si>
  <si>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</si>
  <si>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</si>
  <si>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</si>
  <si>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</si>
  <si>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</si>
  <si>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</si>
  <si>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</si>
  <si>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</si>
  <si>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</si>
  <si>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</si>
  <si>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</si>
  <si>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</si>
  <si>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</si>
  <si>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</si>
  <si>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</si>
  <si>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</si>
  <si>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</si>
  <si>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</si>
  <si>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</si>
  <si>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</si>
  <si>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</si>
  <si>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</si>
  <si>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</si>
  <si>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</si>
  <si>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</si>
  <si>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</si>
  <si>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</si>
  <si>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</si>
  <si>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</si>
  <si>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</si>
  <si>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</si>
  <si>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</si>
  <si>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</si>
  <si>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</si>
  <si>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</si>
  <si>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</si>
  <si>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</si>
  <si>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</si>
  <si>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</si>
  <si>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</si>
  <si>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</si>
  <si>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</si>
  <si>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</si>
  <si>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</si>
  <si>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</si>
  <si>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</si>
  <si>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</si>
  <si>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</si>
  <si>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</si>
  <si>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</si>
  <si>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</si>
  <si>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</si>
  <si>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</si>
  <si>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</si>
  <si>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</si>
  <si>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</si>
  <si>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</si>
  <si>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</si>
  <si>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</si>
  <si>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</si>
  <si>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</si>
  <si>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</si>
  <si>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</si>
  <si>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</si>
  <si>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</si>
  <si>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</si>
  <si>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</si>
  <si>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</si>
  <si>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</si>
  <si>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</si>
  <si>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</si>
  <si>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</si>
  <si>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</si>
  <si>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</si>
  <si>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</si>
  <si>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</si>
  <si>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</si>
  <si>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</si>
  <si>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</si>
  <si>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</si>
  <si>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</si>
  <si>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</si>
  <si>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</si>
  <si>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</si>
  <si>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</si>
  <si>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</si>
  <si>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</si>
  <si>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</si>
  <si>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</si>
  <si>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</si>
  <si>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</si>
  <si>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</si>
  <si>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</si>
  <si>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</si>
  <si>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</si>
  <si>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</si>
  <si>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</si>
  <si>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</si>
  <si>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</si>
  <si>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</si>
  <si>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</si>
  <si>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</si>
  <si>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</si>
  <si>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</si>
  <si>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</si>
  <si>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</si>
  <si>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</si>
  <si>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</si>
  <si>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</si>
  <si>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</si>
  <si>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</si>
  <si>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</si>
  <si>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</si>
  <si>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</si>
  <si>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</si>
  <si>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</si>
  <si>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</si>
  <si>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</si>
  <si>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</si>
  <si>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</si>
  <si>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</si>
  <si>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</si>
  <si>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</si>
  <si>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</si>
  <si>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</si>
  <si>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</si>
  <si>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</si>
  <si>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</si>
  <si>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</si>
  <si>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</si>
  <si>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</si>
  <si>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</si>
  <si>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</si>
  <si>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</si>
  <si>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</si>
  <si>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</si>
  <si>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</si>
  <si>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</si>
  <si>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</si>
  <si>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</si>
  <si>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</si>
  <si>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</si>
  <si>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</si>
  <si>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</si>
  <si>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</si>
  <si>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</si>
  <si>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</si>
  <si>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</si>
  <si>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</si>
  <si>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</si>
  <si>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</si>
  <si>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</si>
  <si>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</si>
  <si>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Võ Hồng Đào</t>
  </si>
  <si>
    <t>Nguyễn Bùi Trí</t>
  </si>
  <si>
    <t>Trinh Văn Tươm</t>
  </si>
  <si>
    <t>Phạm Văn Thành</t>
  </si>
  <si>
    <t>Bùi Văn Tấn</t>
  </si>
  <si>
    <t>Phạm Hoàng Sơn</t>
  </si>
  <si>
    <t>Nguyễn Văn Tuấn</t>
  </si>
  <si>
    <t>Nguyễn Minh Tấn</t>
  </si>
  <si>
    <t xml:space="preserve">  -  </t>
  </si>
  <si>
    <t xml:space="preserve">           -</t>
  </si>
  <si>
    <t>Trần Công Hiệp</t>
  </si>
  <si>
    <t>Bùi Văn Hiếu</t>
  </si>
  <si>
    <t>Nguyễn Minh Nhựt</t>
  </si>
  <si>
    <t>Nguyễn Thành Trung</t>
  </si>
  <si>
    <t>Nguyễn Tấn Thái</t>
  </si>
  <si>
    <t>Đỗ Hữu Tuấn</t>
  </si>
  <si>
    <t>Kiều Công Thành</t>
  </si>
  <si>
    <t>Đồng Tháp, ngày 05 tháng 02 năm 2018</t>
  </si>
  <si>
    <t>4 tháng/năm 2018</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</si>
</sst>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1">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wrapText="1"/>
    </xf>
    <xf numFmtId="194" fontId="22" fillId="0" borderId="0" xfId="42" applyNumberFormat="1" applyFont="1" applyFill="1" applyAlignment="1">
      <alignment/>
    </xf>
    <xf numFmtId="194" fontId="22" fillId="0" borderId="0" xfId="42" applyNumberFormat="1" applyFont="1" applyFill="1" applyAlignment="1">
      <alignment wrapText="1"/>
    </xf>
    <xf numFmtId="194" fontId="22" fillId="0" borderId="0" xfId="42" applyNumberFormat="1" applyFont="1" applyFill="1" applyAlignment="1">
      <alignment/>
    </xf>
    <xf numFmtId="49" fontId="0" fillId="0" borderId="0" xfId="0" applyNumberFormat="1" applyFont="1" applyFill="1" applyBorder="1" applyAlignment="1">
      <alignment/>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4" fillId="0" borderId="10" xfId="44" applyFont="1" applyFill="1" applyBorder="1" applyAlignment="1" applyProtection="1">
      <alignment horizontal="center" vertical="center"/>
      <protection/>
    </xf>
    <xf numFmtId="43" fontId="24" fillId="0" borderId="10" xfId="44" applyFont="1" applyFill="1" applyBorder="1" applyAlignment="1" applyProtection="1">
      <alignment vertical="center"/>
      <protection/>
    </xf>
    <xf numFmtId="194" fontId="24" fillId="0" borderId="10" xfId="44" applyNumberFormat="1" applyFont="1" applyFill="1" applyBorder="1" applyAlignment="1" applyProtection="1">
      <alignment horizontal="center" vertical="center"/>
      <protection/>
    </xf>
    <xf numFmtId="194" fontId="24" fillId="0" borderId="10" xfId="44" applyNumberFormat="1" applyFont="1" applyFill="1" applyBorder="1" applyAlignment="1">
      <alignment horizontal="center" vertical="center"/>
    </xf>
    <xf numFmtId="194" fontId="24" fillId="0" borderId="0" xfId="44" applyNumberFormat="1" applyFont="1" applyFill="1" applyAlignment="1">
      <alignment/>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1" fillId="0" borderId="0" xfId="44" applyNumberFormat="1" applyFont="1" applyFill="1" applyBorder="1" applyAlignment="1">
      <alignment vertical="center"/>
    </xf>
    <xf numFmtId="0" fontId="22" fillId="0" borderId="0" xfId="44" applyNumberFormat="1" applyFont="1" applyFill="1" applyBorder="1" applyAlignment="1">
      <alignment vertical="center"/>
    </xf>
    <xf numFmtId="0" fontId="22" fillId="0" borderId="0" xfId="44" applyNumberFormat="1" applyFont="1" applyFill="1" applyBorder="1" applyAlignment="1">
      <alignment horizontal="center" vertical="center" wrapText="1"/>
    </xf>
    <xf numFmtId="0" fontId="23" fillId="0" borderId="0" xfId="44" applyNumberFormat="1" applyFont="1" applyFill="1" applyBorder="1" applyAlignment="1">
      <alignment vertical="center"/>
    </xf>
    <xf numFmtId="0" fontId="22" fillId="0" borderId="0" xfId="44" applyNumberFormat="1" applyFont="1" applyFill="1" applyAlignment="1">
      <alignment vertical="center"/>
    </xf>
    <xf numFmtId="0" fontId="22" fillId="0" borderId="0" xfId="44" applyNumberFormat="1" applyFont="1" applyFill="1" applyAlignment="1">
      <alignment vertical="center" wrapText="1"/>
    </xf>
    <xf numFmtId="43" fontId="22"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1" fillId="0" borderId="0" xfId="42" applyNumberFormat="1" applyFont="1" applyFill="1" applyBorder="1" applyAlignment="1">
      <alignment/>
    </xf>
    <xf numFmtId="49" fontId="21" fillId="0" borderId="0" xfId="0" applyNumberFormat="1" applyFont="1" applyFill="1" applyBorder="1" applyAlignment="1">
      <alignment/>
    </xf>
    <xf numFmtId="194" fontId="22"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1" fillId="0" borderId="0" xfId="42" applyNumberFormat="1" applyFont="1" applyFill="1" applyAlignment="1">
      <alignment/>
    </xf>
    <xf numFmtId="194" fontId="0" fillId="0" borderId="0" xfId="42" applyNumberFormat="1" applyFont="1" applyFill="1" applyBorder="1" applyAlignment="1">
      <alignment/>
    </xf>
    <xf numFmtId="194" fontId="21" fillId="0" borderId="0" xfId="42" applyNumberFormat="1" applyFont="1" applyFill="1" applyBorder="1" applyAlignment="1">
      <alignment vertical="center"/>
    </xf>
    <xf numFmtId="194" fontId="21" fillId="0" borderId="0" xfId="44" applyNumberFormat="1" applyFont="1" applyFill="1" applyBorder="1" applyAlignment="1">
      <alignment vertical="center"/>
    </xf>
    <xf numFmtId="194" fontId="23" fillId="0" borderId="0" xfId="42" applyNumberFormat="1" applyFont="1" applyFill="1" applyBorder="1" applyAlignment="1">
      <alignment vertical="center"/>
    </xf>
    <xf numFmtId="194" fontId="23" fillId="0" borderId="0" xfId="44" applyNumberFormat="1" applyFont="1" applyFill="1" applyBorder="1" applyAlignment="1">
      <alignment vertical="center"/>
    </xf>
    <xf numFmtId="43" fontId="21" fillId="0" borderId="0" xfId="42" applyFont="1" applyFill="1" applyBorder="1" applyAlignment="1">
      <alignment/>
    </xf>
    <xf numFmtId="43" fontId="23"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43" fontId="24" fillId="0" borderId="0" xfId="44" applyFont="1" applyFill="1" applyBorder="1" applyAlignment="1">
      <alignment/>
    </xf>
    <xf numFmtId="194" fontId="24"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2" fillId="0" borderId="0" xfId="42" applyNumberFormat="1" applyFont="1" applyFill="1" applyBorder="1" applyAlignment="1">
      <alignment vertical="center"/>
    </xf>
    <xf numFmtId="194" fontId="22" fillId="0" borderId="0" xfId="44" applyNumberFormat="1" applyFont="1" applyFill="1" applyBorder="1" applyAlignment="1">
      <alignment vertical="center"/>
    </xf>
    <xf numFmtId="43" fontId="22" fillId="0" borderId="0" xfId="44" applyFont="1" applyFill="1" applyBorder="1" applyAlignment="1">
      <alignment vertical="center"/>
    </xf>
    <xf numFmtId="43" fontId="22" fillId="0" borderId="0" xfId="42" applyFont="1" applyFill="1" applyBorder="1" applyAlignment="1">
      <alignment/>
    </xf>
    <xf numFmtId="49" fontId="22" fillId="0" borderId="0" xfId="0" applyNumberFormat="1" applyFont="1" applyFill="1" applyBorder="1" applyAlignment="1">
      <alignment/>
    </xf>
    <xf numFmtId="194" fontId="19" fillId="0" borderId="10" xfId="42" applyNumberFormat="1" applyFont="1" applyFill="1" applyBorder="1" applyAlignment="1" applyProtection="1">
      <alignment horizontal="left" vertical="center"/>
      <protection/>
    </xf>
    <xf numFmtId="43" fontId="24" fillId="0" borderId="10" xfId="44" applyFont="1" applyFill="1" applyBorder="1" applyAlignment="1" applyProtection="1">
      <alignment horizontal="left" vertical="center"/>
      <protection/>
    </xf>
    <xf numFmtId="43" fontId="25" fillId="0" borderId="10" xfId="44" applyFont="1" applyFill="1" applyBorder="1" applyAlignment="1" applyProtection="1">
      <alignment horizontal="left" vertical="center"/>
      <protection/>
    </xf>
    <xf numFmtId="1" fontId="24" fillId="0" borderId="10" xfId="44" applyNumberFormat="1" applyFont="1" applyFill="1" applyBorder="1" applyAlignment="1" applyProtection="1">
      <alignment horizontal="center" vertical="center"/>
      <protection/>
    </xf>
    <xf numFmtId="194" fontId="24" fillId="0" borderId="10" xfId="42" applyNumberFormat="1" applyFont="1" applyFill="1" applyBorder="1" applyAlignment="1" applyProtection="1">
      <alignment horizontal="center" vertical="center"/>
      <protection/>
    </xf>
    <xf numFmtId="0" fontId="6" fillId="0" borderId="10" xfId="42" applyNumberFormat="1" applyFont="1" applyFill="1" applyBorder="1" applyAlignment="1" applyProtection="1">
      <alignment horizontal="center" vertical="center"/>
      <protection/>
    </xf>
    <xf numFmtId="43" fontId="24" fillId="0" borderId="10" xfId="44" applyFont="1" applyFill="1" applyBorder="1" applyAlignment="1">
      <alignment horizontal="center" vertical="center"/>
    </xf>
    <xf numFmtId="49" fontId="0" fillId="0" borderId="12" xfId="0" applyNumberFormat="1" applyFont="1" applyFill="1" applyBorder="1" applyAlignment="1">
      <alignment/>
    </xf>
    <xf numFmtId="43" fontId="6" fillId="0" borderId="10" xfId="42" applyFont="1" applyFill="1" applyBorder="1" applyAlignment="1" applyProtection="1">
      <alignment horizontal="center" vertical="center"/>
      <protection/>
    </xf>
    <xf numFmtId="43" fontId="22" fillId="0" borderId="0" xfId="42" applyFont="1" applyFill="1" applyAlignment="1">
      <alignment/>
    </xf>
    <xf numFmtId="43" fontId="0" fillId="0" borderId="0" xfId="44" applyFont="1" applyFill="1" applyBorder="1" applyAlignment="1">
      <alignment/>
    </xf>
    <xf numFmtId="194" fontId="26" fillId="0" borderId="10" xfId="44" applyNumberFormat="1" applyFont="1" applyFill="1" applyBorder="1" applyAlignment="1" applyProtection="1">
      <alignment horizontal="center" vertical="center"/>
      <protection/>
    </xf>
    <xf numFmtId="43" fontId="26" fillId="0" borderId="10" xfId="44" applyFont="1" applyFill="1" applyBorder="1" applyAlignment="1" applyProtection="1">
      <alignment horizontal="center" vertical="center"/>
      <protection/>
    </xf>
    <xf numFmtId="194" fontId="26" fillId="0" borderId="0" xfId="44" applyNumberFormat="1" applyFont="1" applyFill="1" applyAlignment="1">
      <alignment vertical="center"/>
    </xf>
    <xf numFmtId="194" fontId="26" fillId="0" borderId="0" xfId="42" applyNumberFormat="1" applyFont="1" applyFill="1" applyBorder="1" applyAlignment="1">
      <alignment vertical="center"/>
    </xf>
    <xf numFmtId="194" fontId="26" fillId="0" borderId="0" xfId="0" applyNumberFormat="1" applyFont="1" applyFill="1" applyBorder="1" applyAlignment="1">
      <alignment vertical="center"/>
    </xf>
    <xf numFmtId="2" fontId="26" fillId="0" borderId="0" xfId="0" applyNumberFormat="1" applyFont="1" applyFill="1" applyBorder="1" applyAlignment="1">
      <alignment vertical="center"/>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lignment horizontal="center" vertical="center"/>
    </xf>
    <xf numFmtId="43" fontId="26" fillId="0" borderId="10" xfId="44" applyFont="1" applyFill="1" applyBorder="1" applyAlignment="1">
      <alignment horizontal="center" vertical="center"/>
    </xf>
    <xf numFmtId="194" fontId="26" fillId="0" borderId="0" xfId="44" applyNumberFormat="1" applyFont="1" applyFill="1" applyAlignment="1">
      <alignment/>
    </xf>
    <xf numFmtId="194" fontId="26" fillId="0" borderId="0" xfId="44" applyNumberFormat="1" applyFont="1" applyFill="1" applyBorder="1" applyAlignment="1">
      <alignment/>
    </xf>
    <xf numFmtId="43" fontId="26" fillId="0" borderId="0" xfId="44" applyFont="1" applyFill="1" applyBorder="1" applyAlignment="1">
      <alignment/>
    </xf>
    <xf numFmtId="43" fontId="26" fillId="0" borderId="10" xfId="44" applyFont="1" applyFill="1" applyBorder="1" applyAlignment="1" applyProtection="1">
      <alignment horizontal="left" vertical="center"/>
      <protection/>
    </xf>
    <xf numFmtId="43" fontId="0" fillId="0" borderId="0" xfId="42" applyFont="1" applyFill="1" applyBorder="1" applyAlignment="1">
      <alignment/>
    </xf>
    <xf numFmtId="43" fontId="0" fillId="0" borderId="0" xfId="42" applyFont="1" applyFill="1" applyBorder="1" applyAlignment="1">
      <alignment/>
    </xf>
    <xf numFmtId="43" fontId="0" fillId="0" borderId="12" xfId="42" applyFont="1" applyFill="1" applyBorder="1" applyAlignment="1">
      <alignment/>
    </xf>
    <xf numFmtId="194" fontId="1" fillId="0" borderId="10" xfId="42" applyNumberFormat="1" applyFont="1" applyFill="1" applyBorder="1" applyAlignment="1" applyProtection="1">
      <alignment horizontal="center" vertical="center"/>
      <protection/>
    </xf>
    <xf numFmtId="43" fontId="1" fillId="0" borderId="10" xfId="42" applyFont="1" applyFill="1" applyBorder="1" applyAlignment="1" applyProtection="1">
      <alignment horizontal="center" vertical="center"/>
      <protection/>
    </xf>
    <xf numFmtId="194" fontId="1" fillId="0" borderId="0" xfId="42" applyNumberFormat="1" applyFont="1" applyFill="1" applyBorder="1" applyAlignment="1">
      <alignment/>
    </xf>
    <xf numFmtId="43" fontId="1" fillId="0" borderId="0" xfId="42" applyFont="1" applyFill="1" applyBorder="1" applyAlignment="1">
      <alignment/>
    </xf>
    <xf numFmtId="49" fontId="1" fillId="0" borderId="0" xfId="0" applyNumberFormat="1" applyFont="1" applyFill="1" applyBorder="1" applyAlignment="1">
      <alignment/>
    </xf>
    <xf numFmtId="43" fontId="0" fillId="0" borderId="10" xfId="42" applyFont="1" applyFill="1" applyBorder="1" applyAlignment="1">
      <alignment/>
    </xf>
    <xf numFmtId="194" fontId="4" fillId="0" borderId="10" xfId="42" applyNumberFormat="1" applyFont="1" applyFill="1" applyBorder="1" applyAlignment="1" applyProtection="1">
      <alignment horizontal="center" vertical="center"/>
      <protection/>
    </xf>
    <xf numFmtId="194" fontId="4" fillId="0" borderId="10" xfId="42" applyNumberFormat="1" applyFont="1" applyFill="1" applyBorder="1" applyAlignment="1" applyProtection="1">
      <alignment vertical="center"/>
      <protection/>
    </xf>
    <xf numFmtId="43" fontId="1" fillId="0" borderId="10" xfId="42" applyFont="1" applyFill="1" applyBorder="1" applyAlignment="1">
      <alignment/>
    </xf>
    <xf numFmtId="1" fontId="2" fillId="0" borderId="10" xfId="0" applyNumberFormat="1" applyFont="1" applyFill="1" applyBorder="1" applyAlignment="1" applyProtection="1">
      <alignment horizontal="left" vertical="center"/>
      <protection/>
    </xf>
    <xf numFmtId="43" fontId="0" fillId="0" borderId="14" xfId="42" applyFont="1" applyFill="1" applyBorder="1" applyAlignment="1">
      <alignment/>
    </xf>
    <xf numFmtId="43" fontId="0" fillId="0" borderId="0" xfId="42" applyFont="1" applyFill="1" applyAlignment="1">
      <alignment/>
    </xf>
    <xf numFmtId="194" fontId="0" fillId="0" borderId="10" xfId="44" applyNumberFormat="1" applyFont="1" applyFill="1" applyBorder="1" applyAlignment="1" applyProtection="1">
      <alignment horizontal="center" vertical="center"/>
      <protection/>
    </xf>
    <xf numFmtId="194" fontId="0" fillId="0" borderId="10" xfId="44" applyNumberFormat="1" applyFont="1" applyFill="1" applyBorder="1" applyAlignment="1">
      <alignment horizontal="center"/>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2" fillId="0" borderId="0" xfId="42" applyNumberFormat="1" applyFont="1" applyFill="1" applyAlignment="1">
      <alignment horizontal="left"/>
    </xf>
    <xf numFmtId="194" fontId="22"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2" fillId="0" borderId="0" xfId="42" applyNumberFormat="1" applyFont="1" applyFill="1" applyBorder="1" applyAlignment="1">
      <alignment horizontal="center" wrapText="1"/>
    </xf>
    <xf numFmtId="49" fontId="1" fillId="0" borderId="19" xfId="0" applyNumberFormat="1" applyFont="1" applyFill="1" applyBorder="1" applyAlignment="1" applyProtection="1">
      <alignment horizontal="center" vertical="center" wrapText="1"/>
      <protection/>
    </xf>
    <xf numFmtId="49" fontId="1"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2" fillId="0" borderId="0" xfId="42" applyNumberFormat="1" applyFont="1" applyFill="1" applyAlignment="1">
      <alignment horizontal="center"/>
    </xf>
    <xf numFmtId="194" fontId="22"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2" fillId="0" borderId="0" xfId="44" applyNumberFormat="1" applyFont="1" applyFill="1" applyAlignment="1">
      <alignment horizontal="center" vertical="center" wrapText="1"/>
    </xf>
    <xf numFmtId="2" fontId="26" fillId="0" borderId="19" xfId="0" applyNumberFormat="1" applyFont="1" applyFill="1" applyBorder="1" applyAlignment="1" applyProtection="1">
      <alignment horizontal="center" vertical="center" wrapText="1"/>
      <protection/>
    </xf>
    <xf numFmtId="2" fontId="26" fillId="0" borderId="20" xfId="0" applyNumberFormat="1" applyFont="1" applyFill="1" applyBorder="1" applyAlignment="1" applyProtection="1">
      <alignment horizontal="center" vertical="center" wrapText="1"/>
      <protection/>
    </xf>
    <xf numFmtId="0" fontId="22" fillId="0" borderId="0" xfId="44" applyNumberFormat="1" applyFont="1" applyFill="1" applyBorder="1" applyAlignment="1">
      <alignment horizontal="center" vertical="center"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22"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2" fillId="0" borderId="0" xfId="44" applyNumberFormat="1" applyFont="1" applyFill="1" applyBorder="1" applyAlignment="1">
      <alignment horizontal="center" vertical="center"/>
    </xf>
    <xf numFmtId="0" fontId="12" fillId="0"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70" t="s">
        <v>14</v>
      </c>
      <c r="B1" s="170"/>
      <c r="C1" s="169" t="s">
        <v>54</v>
      </c>
      <c r="D1" s="169"/>
      <c r="E1" s="169"/>
      <c r="F1" s="171" t="s">
        <v>50</v>
      </c>
      <c r="G1" s="171"/>
      <c r="H1" s="171"/>
    </row>
    <row r="2" spans="1:8" ht="33.75" customHeight="1">
      <c r="A2" s="172" t="s">
        <v>57</v>
      </c>
      <c r="B2" s="172"/>
      <c r="C2" s="169"/>
      <c r="D2" s="169"/>
      <c r="E2" s="169"/>
      <c r="F2" s="168" t="s">
        <v>51</v>
      </c>
      <c r="G2" s="168"/>
      <c r="H2" s="168"/>
    </row>
    <row r="3" spans="1:8" ht="19.5" customHeight="1">
      <c r="A3" s="4" t="s">
        <v>45</v>
      </c>
      <c r="B3" s="4"/>
      <c r="C3" s="22"/>
      <c r="D3" s="22"/>
      <c r="E3" s="22"/>
      <c r="F3" s="168" t="s">
        <v>52</v>
      </c>
      <c r="G3" s="168"/>
      <c r="H3" s="168"/>
    </row>
    <row r="4" spans="1:8" s="5" customFormat="1" ht="19.5" customHeight="1">
      <c r="A4" s="4"/>
      <c r="B4" s="4"/>
      <c r="D4" s="6"/>
      <c r="F4" s="7" t="s">
        <v>53</v>
      </c>
      <c r="G4" s="7"/>
      <c r="H4" s="7"/>
    </row>
    <row r="5" spans="1:8" s="21" customFormat="1" ht="36" customHeight="1">
      <c r="A5" s="150" t="s">
        <v>38</v>
      </c>
      <c r="B5" s="151"/>
      <c r="C5" s="154" t="s">
        <v>48</v>
      </c>
      <c r="D5" s="155"/>
      <c r="E5" s="156" t="s">
        <v>47</v>
      </c>
      <c r="F5" s="156"/>
      <c r="G5" s="156"/>
      <c r="H5" s="157"/>
    </row>
    <row r="6" spans="1:8" s="21" customFormat="1" ht="20.25" customHeight="1">
      <c r="A6" s="152"/>
      <c r="B6" s="153"/>
      <c r="C6" s="158" t="s">
        <v>2</v>
      </c>
      <c r="D6" s="158" t="s">
        <v>55</v>
      </c>
      <c r="E6" s="160" t="s">
        <v>49</v>
      </c>
      <c r="F6" s="157"/>
      <c r="G6" s="160" t="s">
        <v>56</v>
      </c>
      <c r="H6" s="157"/>
    </row>
    <row r="7" spans="1:8" s="21" customFormat="1" ht="52.5" customHeight="1">
      <c r="A7" s="152"/>
      <c r="B7" s="153"/>
      <c r="C7" s="159"/>
      <c r="D7" s="159"/>
      <c r="E7" s="3" t="s">
        <v>2</v>
      </c>
      <c r="F7" s="3" t="s">
        <v>7</v>
      </c>
      <c r="G7" s="3" t="s">
        <v>2</v>
      </c>
      <c r="H7" s="3" t="s">
        <v>7</v>
      </c>
    </row>
    <row r="8" spans="1:8" ht="15" customHeight="1">
      <c r="A8" s="162" t="s">
        <v>4</v>
      </c>
      <c r="B8" s="163"/>
      <c r="C8" s="8">
        <v>1</v>
      </c>
      <c r="D8" s="8" t="s">
        <v>27</v>
      </c>
      <c r="E8" s="8" t="s">
        <v>28</v>
      </c>
      <c r="F8" s="8" t="s">
        <v>39</v>
      </c>
      <c r="G8" s="8" t="s">
        <v>40</v>
      </c>
      <c r="H8" s="8" t="s">
        <v>41</v>
      </c>
    </row>
    <row r="9" spans="1:8" ht="26.25" customHeight="1">
      <c r="A9" s="164" t="s">
        <v>20</v>
      </c>
      <c r="B9" s="165"/>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66" t="s">
        <v>37</v>
      </c>
      <c r="C16" s="166"/>
      <c r="D16" s="24"/>
      <c r="E16" s="147" t="s">
        <v>12</v>
      </c>
      <c r="F16" s="147"/>
      <c r="G16" s="147"/>
      <c r="H16" s="147"/>
    </row>
    <row r="17" spans="2:8" ht="15.75" customHeight="1">
      <c r="B17" s="166"/>
      <c r="C17" s="166"/>
      <c r="D17" s="24"/>
      <c r="E17" s="148" t="s">
        <v>22</v>
      </c>
      <c r="F17" s="148"/>
      <c r="G17" s="148"/>
      <c r="H17" s="148"/>
    </row>
    <row r="18" spans="2:8" s="25" customFormat="1" ht="15.75" customHeight="1">
      <c r="B18" s="166"/>
      <c r="C18" s="166"/>
      <c r="D18" s="26"/>
      <c r="E18" s="149" t="s">
        <v>36</v>
      </c>
      <c r="F18" s="149"/>
      <c r="G18" s="149"/>
      <c r="H18" s="149"/>
    </row>
    <row r="20" ht="15.75">
      <c r="B20" s="17"/>
    </row>
    <row r="22" ht="15.75" hidden="1">
      <c r="A22" s="18" t="s">
        <v>24</v>
      </c>
    </row>
    <row r="23" spans="1:3" ht="15.75" hidden="1">
      <c r="A23" s="19"/>
      <c r="B23" s="167" t="s">
        <v>32</v>
      </c>
      <c r="C23" s="167"/>
    </row>
    <row r="24" spans="1:8" ht="15.75" customHeight="1" hidden="1">
      <c r="A24" s="20" t="s">
        <v>13</v>
      </c>
      <c r="B24" s="161" t="s">
        <v>34</v>
      </c>
      <c r="C24" s="161"/>
      <c r="D24" s="20"/>
      <c r="E24" s="20"/>
      <c r="F24" s="20"/>
      <c r="G24" s="20"/>
      <c r="H24" s="20"/>
    </row>
    <row r="25" spans="1:8" ht="15" customHeight="1" hidden="1">
      <c r="A25" s="20"/>
      <c r="B25" s="161" t="s">
        <v>35</v>
      </c>
      <c r="C25" s="161"/>
      <c r="D25" s="161"/>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L225"/>
  <sheetViews>
    <sheetView view="pageBreakPreview" zoomScale="90" zoomScaleSheetLayoutView="90" workbookViewId="0" topLeftCell="A109">
      <selection activeCell="G121" sqref="G121"/>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9" width="7.25390625" style="27" customWidth="1"/>
    <col min="10" max="10" width="8.125" style="27" customWidth="1"/>
    <col min="11" max="11" width="5.625" style="27" customWidth="1"/>
    <col min="12" max="12" width="6.875" style="36"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25390625" style="27" customWidth="1"/>
    <col min="19" max="19" width="7.50390625" style="144" customWidth="1"/>
    <col min="20" max="20" width="7.50390625" style="68" customWidth="1"/>
    <col min="21" max="21" width="7.50390625" style="36" customWidth="1"/>
    <col min="22" max="22" width="7.50390625" style="94" customWidth="1"/>
    <col min="23" max="23" width="9.875" style="94" bestFit="1" customWidth="1"/>
    <col min="24" max="24" width="10.875" style="94" bestFit="1" customWidth="1"/>
    <col min="25" max="26" width="9.125" style="94" bestFit="1" customWidth="1"/>
    <col min="27" max="29" width="10.875" style="94" bestFit="1" customWidth="1"/>
    <col min="30" max="30" width="9.125" style="94" bestFit="1" customWidth="1"/>
    <col min="31" max="31" width="9.875" style="94" bestFit="1" customWidth="1"/>
    <col min="32" max="35" width="9.125" style="94" bestFit="1" customWidth="1"/>
    <col min="36" max="37" width="9.875" style="94" bestFit="1" customWidth="1"/>
    <col min="38" max="38" width="9.125" style="131" bestFit="1" customWidth="1"/>
    <col min="39" max="16384" width="9.00390625" style="96" customWidth="1"/>
  </cols>
  <sheetData>
    <row r="1" spans="1:20" ht="20.25" customHeight="1">
      <c r="A1" s="28" t="s">
        <v>15</v>
      </c>
      <c r="B1" s="28"/>
      <c r="C1" s="28"/>
      <c r="E1" s="202" t="s">
        <v>46</v>
      </c>
      <c r="F1" s="202"/>
      <c r="G1" s="202"/>
      <c r="H1" s="202"/>
      <c r="I1" s="202"/>
      <c r="J1" s="202"/>
      <c r="K1" s="202"/>
      <c r="L1" s="202"/>
      <c r="M1" s="202"/>
      <c r="N1" s="202"/>
      <c r="O1" s="202"/>
      <c r="P1" s="35" t="s">
        <v>67</v>
      </c>
      <c r="Q1" s="35"/>
      <c r="R1" s="35"/>
      <c r="S1" s="130"/>
      <c r="T1" s="65"/>
    </row>
    <row r="2" spans="1:20" ht="17.25" customHeight="1">
      <c r="A2" s="213" t="s">
        <v>87</v>
      </c>
      <c r="B2" s="213"/>
      <c r="C2" s="213"/>
      <c r="D2" s="213"/>
      <c r="E2" s="203" t="s">
        <v>21</v>
      </c>
      <c r="F2" s="203"/>
      <c r="G2" s="203"/>
      <c r="H2" s="203"/>
      <c r="I2" s="203"/>
      <c r="J2" s="203"/>
      <c r="K2" s="203"/>
      <c r="L2" s="203"/>
      <c r="M2" s="203"/>
      <c r="N2" s="203"/>
      <c r="O2" s="203"/>
      <c r="P2" s="173" t="s">
        <v>90</v>
      </c>
      <c r="Q2" s="173"/>
      <c r="R2" s="173"/>
      <c r="S2" s="173"/>
      <c r="T2" s="66"/>
    </row>
    <row r="3" spans="1:20" ht="14.25" customHeight="1">
      <c r="A3" s="213" t="s">
        <v>88</v>
      </c>
      <c r="B3" s="213"/>
      <c r="C3" s="213"/>
      <c r="D3" s="213"/>
      <c r="E3" s="204" t="s">
        <v>202</v>
      </c>
      <c r="F3" s="204"/>
      <c r="G3" s="204"/>
      <c r="H3" s="204"/>
      <c r="I3" s="204"/>
      <c r="J3" s="204"/>
      <c r="K3" s="204"/>
      <c r="L3" s="204"/>
      <c r="M3" s="204"/>
      <c r="N3" s="204"/>
      <c r="O3" s="204"/>
      <c r="P3" s="35" t="s">
        <v>68</v>
      </c>
      <c r="Q3" s="39"/>
      <c r="R3" s="35"/>
      <c r="S3" s="130"/>
      <c r="T3" s="65"/>
    </row>
    <row r="4" spans="1:20" ht="14.25" customHeight="1">
      <c r="A4" s="28" t="s">
        <v>69</v>
      </c>
      <c r="B4" s="28"/>
      <c r="C4" s="28"/>
      <c r="D4" s="28"/>
      <c r="E4" s="28"/>
      <c r="F4" s="28"/>
      <c r="G4" s="28"/>
      <c r="H4" s="28"/>
      <c r="I4" s="28"/>
      <c r="J4" s="28"/>
      <c r="K4" s="28"/>
      <c r="L4" s="67"/>
      <c r="M4" s="28"/>
      <c r="N4" s="41"/>
      <c r="O4" s="41"/>
      <c r="P4" s="173" t="s">
        <v>89</v>
      </c>
      <c r="Q4" s="173"/>
      <c r="R4" s="173"/>
      <c r="S4" s="173"/>
      <c r="T4" s="66"/>
    </row>
    <row r="5" spans="2:19" ht="12.75" customHeight="1">
      <c r="B5" s="19"/>
      <c r="C5" s="19"/>
      <c r="Q5" s="42" t="s">
        <v>86</v>
      </c>
      <c r="R5" s="113"/>
      <c r="S5" s="132"/>
    </row>
    <row r="6" spans="1:19" ht="15" customHeight="1">
      <c r="A6" s="150" t="s">
        <v>38</v>
      </c>
      <c r="B6" s="151"/>
      <c r="C6" s="210" t="s">
        <v>70</v>
      </c>
      <c r="D6" s="211"/>
      <c r="E6" s="212"/>
      <c r="F6" s="205" t="s">
        <v>59</v>
      </c>
      <c r="G6" s="174" t="s">
        <v>71</v>
      </c>
      <c r="H6" s="207" t="s">
        <v>61</v>
      </c>
      <c r="I6" s="208"/>
      <c r="J6" s="208"/>
      <c r="K6" s="208"/>
      <c r="L6" s="208"/>
      <c r="M6" s="208"/>
      <c r="N6" s="208"/>
      <c r="O6" s="208"/>
      <c r="P6" s="208"/>
      <c r="Q6" s="209"/>
      <c r="R6" s="176" t="s">
        <v>72</v>
      </c>
      <c r="S6" s="178" t="s">
        <v>73</v>
      </c>
    </row>
    <row r="7" spans="1:38" s="35" customFormat="1" ht="10.5" customHeight="1">
      <c r="A7" s="152"/>
      <c r="B7" s="153"/>
      <c r="C7" s="176" t="s">
        <v>25</v>
      </c>
      <c r="D7" s="184" t="s">
        <v>5</v>
      </c>
      <c r="E7" s="195"/>
      <c r="F7" s="206"/>
      <c r="G7" s="181"/>
      <c r="H7" s="174" t="s">
        <v>19</v>
      </c>
      <c r="I7" s="184" t="s">
        <v>62</v>
      </c>
      <c r="J7" s="185"/>
      <c r="K7" s="185"/>
      <c r="L7" s="185"/>
      <c r="M7" s="185"/>
      <c r="N7" s="185"/>
      <c r="O7" s="185"/>
      <c r="P7" s="186"/>
      <c r="Q7" s="195" t="s">
        <v>74</v>
      </c>
      <c r="R7" s="181"/>
      <c r="S7" s="179"/>
      <c r="T7" s="65"/>
      <c r="U7" s="87"/>
      <c r="V7" s="87"/>
      <c r="W7" s="87"/>
      <c r="X7" s="87"/>
      <c r="Y7" s="87"/>
      <c r="Z7" s="87"/>
      <c r="AA7" s="87"/>
      <c r="AB7" s="87"/>
      <c r="AC7" s="87"/>
      <c r="AD7" s="87"/>
      <c r="AE7" s="87"/>
      <c r="AF7" s="87"/>
      <c r="AG7" s="87"/>
      <c r="AH7" s="87"/>
      <c r="AI7" s="87"/>
      <c r="AJ7" s="87"/>
      <c r="AK7" s="87"/>
      <c r="AL7" s="130"/>
    </row>
    <row r="8" spans="1:19" ht="12.75" customHeight="1">
      <c r="A8" s="152"/>
      <c r="B8" s="153"/>
      <c r="C8" s="181"/>
      <c r="D8" s="196"/>
      <c r="E8" s="197"/>
      <c r="F8" s="206"/>
      <c r="G8" s="181"/>
      <c r="H8" s="181"/>
      <c r="I8" s="174" t="s">
        <v>19</v>
      </c>
      <c r="J8" s="217" t="s">
        <v>5</v>
      </c>
      <c r="K8" s="218"/>
      <c r="L8" s="218"/>
      <c r="M8" s="218"/>
      <c r="N8" s="218"/>
      <c r="O8" s="218"/>
      <c r="P8" s="177"/>
      <c r="Q8" s="216"/>
      <c r="R8" s="181"/>
      <c r="S8" s="179"/>
    </row>
    <row r="9" spans="1:19" ht="15.75" customHeight="1">
      <c r="A9" s="152"/>
      <c r="B9" s="153"/>
      <c r="C9" s="181"/>
      <c r="D9" s="176" t="s">
        <v>75</v>
      </c>
      <c r="E9" s="176" t="s">
        <v>76</v>
      </c>
      <c r="F9" s="206"/>
      <c r="G9" s="181"/>
      <c r="H9" s="181"/>
      <c r="I9" s="181"/>
      <c r="J9" s="177" t="s">
        <v>77</v>
      </c>
      <c r="K9" s="187" t="s">
        <v>78</v>
      </c>
      <c r="L9" s="200" t="s">
        <v>63</v>
      </c>
      <c r="M9" s="174" t="s">
        <v>79</v>
      </c>
      <c r="N9" s="174" t="s">
        <v>64</v>
      </c>
      <c r="O9" s="174" t="s">
        <v>80</v>
      </c>
      <c r="P9" s="174" t="s">
        <v>81</v>
      </c>
      <c r="Q9" s="216"/>
      <c r="R9" s="181"/>
      <c r="S9" s="179"/>
    </row>
    <row r="10" spans="1:19" ht="39.75" customHeight="1">
      <c r="A10" s="193"/>
      <c r="B10" s="194"/>
      <c r="C10" s="175"/>
      <c r="D10" s="175"/>
      <c r="E10" s="175"/>
      <c r="F10" s="196"/>
      <c r="G10" s="175"/>
      <c r="H10" s="175"/>
      <c r="I10" s="175"/>
      <c r="J10" s="177"/>
      <c r="K10" s="187"/>
      <c r="L10" s="200"/>
      <c r="M10" s="175"/>
      <c r="N10" s="175" t="s">
        <v>64</v>
      </c>
      <c r="O10" s="175" t="s">
        <v>80</v>
      </c>
      <c r="P10" s="175" t="s">
        <v>81</v>
      </c>
      <c r="Q10" s="197"/>
      <c r="R10" s="175"/>
      <c r="S10" s="180"/>
    </row>
    <row r="11" spans="1:19" ht="11.25" customHeight="1">
      <c r="A11" s="188" t="s">
        <v>4</v>
      </c>
      <c r="B11" s="189"/>
      <c r="C11" s="29">
        <v>1</v>
      </c>
      <c r="D11" s="29">
        <v>2</v>
      </c>
      <c r="E11" s="29">
        <v>3</v>
      </c>
      <c r="F11" s="29">
        <v>4</v>
      </c>
      <c r="G11" s="29">
        <v>5</v>
      </c>
      <c r="H11" s="29">
        <v>6</v>
      </c>
      <c r="I11" s="29">
        <v>7</v>
      </c>
      <c r="J11" s="29">
        <v>8</v>
      </c>
      <c r="K11" s="29">
        <v>9</v>
      </c>
      <c r="L11" s="69">
        <v>10</v>
      </c>
      <c r="M11" s="29">
        <v>11</v>
      </c>
      <c r="N11" s="29">
        <v>12</v>
      </c>
      <c r="O11" s="29">
        <v>13</v>
      </c>
      <c r="P11" s="29">
        <v>14</v>
      </c>
      <c r="Q11" s="29">
        <v>15</v>
      </c>
      <c r="R11" s="29">
        <v>16</v>
      </c>
      <c r="S11" s="114">
        <v>17</v>
      </c>
    </row>
    <row r="12" spans="1:38" s="137" customFormat="1" ht="17.25" customHeight="1">
      <c r="A12" s="191" t="s">
        <v>17</v>
      </c>
      <c r="B12" s="192"/>
      <c r="C12" s="133">
        <f aca="true" t="shared" si="0" ref="C12:R12">C13+C27</f>
        <v>13802</v>
      </c>
      <c r="D12" s="133">
        <f t="shared" si="0"/>
        <v>6726</v>
      </c>
      <c r="E12" s="133">
        <f t="shared" si="0"/>
        <v>7076</v>
      </c>
      <c r="F12" s="133">
        <f t="shared" si="0"/>
        <v>61</v>
      </c>
      <c r="G12" s="133">
        <f t="shared" si="0"/>
        <v>0</v>
      </c>
      <c r="H12" s="133">
        <f t="shared" si="0"/>
        <v>13741</v>
      </c>
      <c r="I12" s="133">
        <f t="shared" si="0"/>
        <v>9122</v>
      </c>
      <c r="J12" s="133">
        <f t="shared" si="0"/>
        <v>4961</v>
      </c>
      <c r="K12" s="133">
        <f t="shared" si="0"/>
        <v>73</v>
      </c>
      <c r="L12" s="133">
        <f t="shared" si="0"/>
        <v>3938</v>
      </c>
      <c r="M12" s="133">
        <f t="shared" si="0"/>
        <v>119</v>
      </c>
      <c r="N12" s="133">
        <f t="shared" si="0"/>
        <v>6</v>
      </c>
      <c r="O12" s="133">
        <f t="shared" si="0"/>
        <v>0</v>
      </c>
      <c r="P12" s="133">
        <f t="shared" si="0"/>
        <v>25</v>
      </c>
      <c r="Q12" s="133">
        <f t="shared" si="0"/>
        <v>4619</v>
      </c>
      <c r="R12" s="133">
        <f t="shared" si="0"/>
        <v>8707</v>
      </c>
      <c r="S12" s="134">
        <f>(J12+K12)/I12*100</f>
        <v>55.18526638894979</v>
      </c>
      <c r="T12" s="86"/>
      <c r="U12" s="86"/>
      <c r="V12" s="135"/>
      <c r="W12" s="135"/>
      <c r="X12" s="135"/>
      <c r="Y12" s="135"/>
      <c r="Z12" s="135"/>
      <c r="AA12" s="135"/>
      <c r="AB12" s="135"/>
      <c r="AC12" s="135"/>
      <c r="AD12" s="135"/>
      <c r="AE12" s="135"/>
      <c r="AF12" s="135"/>
      <c r="AG12" s="135"/>
      <c r="AH12" s="135"/>
      <c r="AI12" s="135"/>
      <c r="AJ12" s="135"/>
      <c r="AK12" s="135"/>
      <c r="AL12" s="136"/>
    </row>
    <row r="13" spans="1:38" s="137" customFormat="1" ht="17.25" customHeight="1">
      <c r="A13" s="139" t="s">
        <v>4</v>
      </c>
      <c r="B13" s="140" t="s">
        <v>112</v>
      </c>
      <c r="C13" s="133">
        <f>SUM(C14:C26)</f>
        <v>242</v>
      </c>
      <c r="D13" s="133">
        <f>SUM(D14:D26)</f>
        <v>117</v>
      </c>
      <c r="E13" s="133">
        <f>SUM(E14:E26)</f>
        <v>125</v>
      </c>
      <c r="F13" s="133">
        <f>SUM(F14:F26)</f>
        <v>0</v>
      </c>
      <c r="G13" s="133">
        <f>SUM(G14:G26)</f>
        <v>0</v>
      </c>
      <c r="H13" s="133">
        <f>SUM(J13:Q13)</f>
        <v>242</v>
      </c>
      <c r="I13" s="133">
        <f>SUM(J13:P13)</f>
        <v>155</v>
      </c>
      <c r="J13" s="133">
        <f aca="true" t="shared" si="1" ref="J13:Q13">SUM(J14:J26)</f>
        <v>74</v>
      </c>
      <c r="K13" s="133">
        <f t="shared" si="1"/>
        <v>0</v>
      </c>
      <c r="L13" s="133">
        <f t="shared" si="1"/>
        <v>79</v>
      </c>
      <c r="M13" s="133">
        <f t="shared" si="1"/>
        <v>2</v>
      </c>
      <c r="N13" s="133">
        <f t="shared" si="1"/>
        <v>0</v>
      </c>
      <c r="O13" s="133">
        <f t="shared" si="1"/>
        <v>0</v>
      </c>
      <c r="P13" s="133">
        <f t="shared" si="1"/>
        <v>0</v>
      </c>
      <c r="Q13" s="133">
        <f t="shared" si="1"/>
        <v>87</v>
      </c>
      <c r="R13" s="133">
        <f>SUM(L13:Q13)</f>
        <v>168</v>
      </c>
      <c r="S13" s="141">
        <f>(J13+K13)/I13*100</f>
        <v>47.74193548387097</v>
      </c>
      <c r="T13" s="86"/>
      <c r="U13" s="86"/>
      <c r="V13" s="135"/>
      <c r="W13" s="135"/>
      <c r="X13" s="135"/>
      <c r="Y13" s="135"/>
      <c r="Z13" s="135"/>
      <c r="AA13" s="135"/>
      <c r="AB13" s="135"/>
      <c r="AC13" s="135"/>
      <c r="AD13" s="135"/>
      <c r="AE13" s="135"/>
      <c r="AF13" s="135"/>
      <c r="AG13" s="135"/>
      <c r="AH13" s="135"/>
      <c r="AI13" s="135"/>
      <c r="AJ13" s="135"/>
      <c r="AK13" s="135"/>
      <c r="AL13" s="136"/>
    </row>
    <row r="14" spans="1:38" ht="17.25" customHeight="1">
      <c r="A14" s="70">
        <v>1</v>
      </c>
      <c r="B14" s="71" t="s">
        <v>114</v>
      </c>
      <c r="C14" s="72">
        <f>SUM(D14:E14)</f>
        <v>1</v>
      </c>
      <c r="D14" s="72">
        <v>0</v>
      </c>
      <c r="E14" s="72">
        <v>1</v>
      </c>
      <c r="F14" s="72">
        <v>0</v>
      </c>
      <c r="G14" s="72">
        <v>0</v>
      </c>
      <c r="H14" s="72">
        <f>SUM(J14:Q14)</f>
        <v>1</v>
      </c>
      <c r="I14" s="72">
        <f>SUM(J14:P14)</f>
        <v>1</v>
      </c>
      <c r="J14" s="72">
        <v>0</v>
      </c>
      <c r="K14" s="72">
        <v>0</v>
      </c>
      <c r="L14" s="72">
        <v>1</v>
      </c>
      <c r="M14" s="72">
        <v>0</v>
      </c>
      <c r="N14" s="72">
        <v>0</v>
      </c>
      <c r="O14" s="72">
        <v>0</v>
      </c>
      <c r="P14" s="72">
        <v>0</v>
      </c>
      <c r="Q14" s="73">
        <v>0</v>
      </c>
      <c r="R14" s="133">
        <f aca="true" t="shared" si="2" ref="R14:R22">SUM(L14:Q14)</f>
        <v>1</v>
      </c>
      <c r="S14" s="138">
        <f>(J14+K14)/I14*100</f>
        <v>0</v>
      </c>
      <c r="T14" s="36"/>
      <c r="V14" s="135"/>
      <c r="W14" s="135"/>
      <c r="AL14" s="94"/>
    </row>
    <row r="15" spans="1:38" ht="17.25" customHeight="1">
      <c r="A15" s="70">
        <v>2</v>
      </c>
      <c r="B15" s="71" t="s">
        <v>158</v>
      </c>
      <c r="C15" s="72">
        <f aca="true" t="shared" si="3" ref="C15:C25">SUM(D15:E15)</f>
        <v>3</v>
      </c>
      <c r="D15" s="72">
        <v>1</v>
      </c>
      <c r="E15" s="72">
        <v>2</v>
      </c>
      <c r="F15" s="72">
        <v>0</v>
      </c>
      <c r="G15" s="72">
        <v>0</v>
      </c>
      <c r="H15" s="72">
        <f aca="true" t="shared" si="4" ref="H15:H22">SUM(J15:Q15)</f>
        <v>3</v>
      </c>
      <c r="I15" s="72">
        <f aca="true" t="shared" si="5" ref="I15:I22">SUM(J15:P15)</f>
        <v>3</v>
      </c>
      <c r="J15" s="72">
        <v>2</v>
      </c>
      <c r="K15" s="72">
        <v>0</v>
      </c>
      <c r="L15" s="72">
        <v>1</v>
      </c>
      <c r="M15" s="72">
        <v>0</v>
      </c>
      <c r="N15" s="72">
        <v>0</v>
      </c>
      <c r="O15" s="72">
        <v>0</v>
      </c>
      <c r="P15" s="72">
        <v>0</v>
      </c>
      <c r="Q15" s="73">
        <v>0</v>
      </c>
      <c r="R15" s="133">
        <f t="shared" si="2"/>
        <v>1</v>
      </c>
      <c r="S15" s="138">
        <f aca="true" t="shared" si="6" ref="S15:S22">(J15+K15)/I15*100</f>
        <v>66.66666666666666</v>
      </c>
      <c r="T15" s="36"/>
      <c r="V15" s="135"/>
      <c r="W15" s="135"/>
      <c r="AL15" s="94"/>
    </row>
    <row r="16" spans="1:23" ht="17.25" customHeight="1">
      <c r="A16" s="70">
        <v>3</v>
      </c>
      <c r="B16" s="71" t="s">
        <v>153</v>
      </c>
      <c r="C16" s="72">
        <f t="shared" si="3"/>
        <v>11</v>
      </c>
      <c r="D16" s="72">
        <v>5</v>
      </c>
      <c r="E16" s="72">
        <v>6</v>
      </c>
      <c r="F16" s="72">
        <v>0</v>
      </c>
      <c r="G16" s="72">
        <v>0</v>
      </c>
      <c r="H16" s="72">
        <f t="shared" si="4"/>
        <v>11</v>
      </c>
      <c r="I16" s="72">
        <f t="shared" si="5"/>
        <v>5</v>
      </c>
      <c r="J16" s="72">
        <v>2</v>
      </c>
      <c r="K16" s="72">
        <v>0</v>
      </c>
      <c r="L16" s="72">
        <v>3</v>
      </c>
      <c r="M16" s="72">
        <v>0</v>
      </c>
      <c r="N16" s="72">
        <v>0</v>
      </c>
      <c r="O16" s="72">
        <v>0</v>
      </c>
      <c r="P16" s="72">
        <v>0</v>
      </c>
      <c r="Q16" s="73">
        <v>6</v>
      </c>
      <c r="R16" s="133">
        <f t="shared" si="2"/>
        <v>9</v>
      </c>
      <c r="S16" s="138">
        <f t="shared" si="6"/>
        <v>40</v>
      </c>
      <c r="T16" s="36"/>
      <c r="V16" s="135"/>
      <c r="W16" s="135"/>
    </row>
    <row r="17" spans="1:23" ht="17.25" customHeight="1">
      <c r="A17" s="70">
        <v>4</v>
      </c>
      <c r="B17" s="71" t="s">
        <v>116</v>
      </c>
      <c r="C17" s="72">
        <f t="shared" si="3"/>
        <v>56</v>
      </c>
      <c r="D17" s="72">
        <v>19</v>
      </c>
      <c r="E17" s="72">
        <v>37</v>
      </c>
      <c r="F17" s="72">
        <v>0</v>
      </c>
      <c r="G17" s="72">
        <v>0</v>
      </c>
      <c r="H17" s="72">
        <f t="shared" si="4"/>
        <v>56</v>
      </c>
      <c r="I17" s="72">
        <f t="shared" si="5"/>
        <v>44</v>
      </c>
      <c r="J17" s="72">
        <v>21</v>
      </c>
      <c r="K17" s="72">
        <v>0</v>
      </c>
      <c r="L17" s="72">
        <v>23</v>
      </c>
      <c r="M17" s="72">
        <v>0</v>
      </c>
      <c r="N17" s="72">
        <v>0</v>
      </c>
      <c r="O17" s="72">
        <v>0</v>
      </c>
      <c r="P17" s="72">
        <v>0</v>
      </c>
      <c r="Q17" s="73">
        <v>12</v>
      </c>
      <c r="R17" s="133">
        <f t="shared" si="2"/>
        <v>35</v>
      </c>
      <c r="S17" s="138">
        <f t="shared" si="6"/>
        <v>47.72727272727273</v>
      </c>
      <c r="T17" s="36"/>
      <c r="V17" s="135"/>
      <c r="W17" s="135"/>
    </row>
    <row r="18" spans="1:23" ht="17.25" customHeight="1">
      <c r="A18" s="70">
        <v>5</v>
      </c>
      <c r="B18" s="71" t="s">
        <v>156</v>
      </c>
      <c r="C18" s="72">
        <f t="shared" si="3"/>
        <v>10</v>
      </c>
      <c r="D18" s="72">
        <v>0</v>
      </c>
      <c r="E18" s="72">
        <v>10</v>
      </c>
      <c r="F18" s="72">
        <v>0</v>
      </c>
      <c r="G18" s="72">
        <v>0</v>
      </c>
      <c r="H18" s="72">
        <f t="shared" si="4"/>
        <v>10</v>
      </c>
      <c r="I18" s="72">
        <f t="shared" si="5"/>
        <v>9</v>
      </c>
      <c r="J18" s="72">
        <v>5</v>
      </c>
      <c r="K18" s="72">
        <v>0</v>
      </c>
      <c r="L18" s="72">
        <v>4</v>
      </c>
      <c r="M18" s="72">
        <v>0</v>
      </c>
      <c r="N18" s="72">
        <v>0</v>
      </c>
      <c r="O18" s="72">
        <v>0</v>
      </c>
      <c r="P18" s="72">
        <v>0</v>
      </c>
      <c r="Q18" s="73">
        <v>1</v>
      </c>
      <c r="R18" s="133">
        <f t="shared" si="2"/>
        <v>5</v>
      </c>
      <c r="S18" s="138">
        <f t="shared" si="6"/>
        <v>55.55555555555556</v>
      </c>
      <c r="T18" s="36"/>
      <c r="V18" s="135"/>
      <c r="W18" s="135"/>
    </row>
    <row r="19" spans="1:23" ht="17.25" customHeight="1">
      <c r="A19" s="70">
        <v>6</v>
      </c>
      <c r="B19" s="71" t="s">
        <v>157</v>
      </c>
      <c r="C19" s="72">
        <f t="shared" si="3"/>
        <v>9</v>
      </c>
      <c r="D19" s="72">
        <v>1</v>
      </c>
      <c r="E19" s="72">
        <v>8</v>
      </c>
      <c r="F19" s="72">
        <v>0</v>
      </c>
      <c r="G19" s="72">
        <v>0</v>
      </c>
      <c r="H19" s="72">
        <f t="shared" si="4"/>
        <v>9</v>
      </c>
      <c r="I19" s="72">
        <f t="shared" si="5"/>
        <v>7</v>
      </c>
      <c r="J19" s="72">
        <v>4</v>
      </c>
      <c r="K19" s="72">
        <v>0</v>
      </c>
      <c r="L19" s="72">
        <v>3</v>
      </c>
      <c r="M19" s="72">
        <v>0</v>
      </c>
      <c r="N19" s="72">
        <v>0</v>
      </c>
      <c r="O19" s="72">
        <v>0</v>
      </c>
      <c r="P19" s="72">
        <v>0</v>
      </c>
      <c r="Q19" s="73">
        <v>2</v>
      </c>
      <c r="R19" s="133">
        <f t="shared" si="2"/>
        <v>5</v>
      </c>
      <c r="S19" s="138">
        <f t="shared" si="6"/>
        <v>57.14285714285714</v>
      </c>
      <c r="T19" s="36"/>
      <c r="V19" s="135"/>
      <c r="W19" s="135"/>
    </row>
    <row r="20" spans="1:23" ht="17.25" customHeight="1">
      <c r="A20" s="70">
        <v>7</v>
      </c>
      <c r="B20" s="71" t="s">
        <v>191</v>
      </c>
      <c r="C20" s="72">
        <f t="shared" si="3"/>
        <v>1</v>
      </c>
      <c r="D20" s="72">
        <v>0</v>
      </c>
      <c r="E20" s="72">
        <v>1</v>
      </c>
      <c r="F20" s="72">
        <v>0</v>
      </c>
      <c r="G20" s="72">
        <v>0</v>
      </c>
      <c r="H20" s="72">
        <f t="shared" si="4"/>
        <v>1</v>
      </c>
      <c r="I20" s="72">
        <f t="shared" si="5"/>
        <v>1</v>
      </c>
      <c r="J20" s="72">
        <v>1</v>
      </c>
      <c r="K20" s="72">
        <v>0</v>
      </c>
      <c r="L20" s="72">
        <v>0</v>
      </c>
      <c r="M20" s="72">
        <v>0</v>
      </c>
      <c r="N20" s="72">
        <v>0</v>
      </c>
      <c r="O20" s="72">
        <v>0</v>
      </c>
      <c r="P20" s="72">
        <v>0</v>
      </c>
      <c r="Q20" s="73">
        <v>0</v>
      </c>
      <c r="R20" s="133">
        <f t="shared" si="2"/>
        <v>0</v>
      </c>
      <c r="S20" s="138">
        <f t="shared" si="6"/>
        <v>100</v>
      </c>
      <c r="T20" s="36"/>
      <c r="V20" s="135"/>
      <c r="W20" s="135"/>
    </row>
    <row r="21" spans="1:23" ht="17.25" customHeight="1">
      <c r="A21" s="70">
        <v>8</v>
      </c>
      <c r="B21" s="71" t="s">
        <v>154</v>
      </c>
      <c r="C21" s="72">
        <f t="shared" si="3"/>
        <v>10</v>
      </c>
      <c r="D21" s="72">
        <v>6</v>
      </c>
      <c r="E21" s="72">
        <v>4</v>
      </c>
      <c r="F21" s="72">
        <v>0</v>
      </c>
      <c r="G21" s="72">
        <v>0</v>
      </c>
      <c r="H21" s="72">
        <f t="shared" si="4"/>
        <v>10</v>
      </c>
      <c r="I21" s="72">
        <f t="shared" si="5"/>
        <v>7</v>
      </c>
      <c r="J21" s="72">
        <v>4</v>
      </c>
      <c r="K21" s="72">
        <v>0</v>
      </c>
      <c r="L21" s="72">
        <v>3</v>
      </c>
      <c r="M21" s="72">
        <v>0</v>
      </c>
      <c r="N21" s="72">
        <v>0</v>
      </c>
      <c r="O21" s="72">
        <v>0</v>
      </c>
      <c r="P21" s="72">
        <v>0</v>
      </c>
      <c r="Q21" s="73">
        <v>3</v>
      </c>
      <c r="R21" s="133">
        <f t="shared" si="2"/>
        <v>6</v>
      </c>
      <c r="S21" s="138">
        <f t="shared" si="6"/>
        <v>57.14285714285714</v>
      </c>
      <c r="T21" s="36"/>
      <c r="V21" s="135"/>
      <c r="W21" s="135"/>
    </row>
    <row r="22" spans="1:23" ht="17.25" customHeight="1">
      <c r="A22" s="70">
        <v>9</v>
      </c>
      <c r="B22" s="71" t="s">
        <v>188</v>
      </c>
      <c r="C22" s="72">
        <f t="shared" si="3"/>
        <v>2</v>
      </c>
      <c r="D22" s="72">
        <v>0</v>
      </c>
      <c r="E22" s="72">
        <v>2</v>
      </c>
      <c r="F22" s="72">
        <v>0</v>
      </c>
      <c r="G22" s="72">
        <v>0</v>
      </c>
      <c r="H22" s="72">
        <f t="shared" si="4"/>
        <v>2</v>
      </c>
      <c r="I22" s="72">
        <f t="shared" si="5"/>
        <v>2</v>
      </c>
      <c r="J22" s="72">
        <v>2</v>
      </c>
      <c r="K22" s="72">
        <v>0</v>
      </c>
      <c r="L22" s="72">
        <v>0</v>
      </c>
      <c r="M22" s="72">
        <v>0</v>
      </c>
      <c r="N22" s="72">
        <v>0</v>
      </c>
      <c r="O22" s="72">
        <v>0</v>
      </c>
      <c r="P22" s="72">
        <v>0</v>
      </c>
      <c r="Q22" s="73">
        <v>0</v>
      </c>
      <c r="R22" s="133">
        <f t="shared" si="2"/>
        <v>0</v>
      </c>
      <c r="S22" s="138">
        <f t="shared" si="6"/>
        <v>100</v>
      </c>
      <c r="T22" s="36"/>
      <c r="V22" s="135"/>
      <c r="W22" s="135"/>
    </row>
    <row r="23" spans="1:23" ht="17.25" customHeight="1">
      <c r="A23" s="70">
        <v>10</v>
      </c>
      <c r="B23" s="71" t="s">
        <v>176</v>
      </c>
      <c r="C23" s="72">
        <f>SUM(D23:E23)</f>
        <v>3</v>
      </c>
      <c r="D23" s="72">
        <v>1</v>
      </c>
      <c r="E23" s="72">
        <v>2</v>
      </c>
      <c r="F23" s="72">
        <v>0</v>
      </c>
      <c r="G23" s="72">
        <v>0</v>
      </c>
      <c r="H23" s="72">
        <f>SUM(J23:Q23)</f>
        <v>3</v>
      </c>
      <c r="I23" s="72">
        <f>SUM(J23:P23)</f>
        <v>2</v>
      </c>
      <c r="J23" s="72">
        <v>2</v>
      </c>
      <c r="K23" s="72">
        <v>0</v>
      </c>
      <c r="L23" s="72">
        <v>0</v>
      </c>
      <c r="M23" s="72">
        <v>0</v>
      </c>
      <c r="N23" s="72">
        <v>0</v>
      </c>
      <c r="O23" s="72">
        <v>0</v>
      </c>
      <c r="P23" s="72">
        <v>0</v>
      </c>
      <c r="Q23" s="73">
        <v>1</v>
      </c>
      <c r="R23" s="133">
        <f>SUM(L23:Q23)</f>
        <v>1</v>
      </c>
      <c r="S23" s="138">
        <f>(J23+K23)/I23*100</f>
        <v>100</v>
      </c>
      <c r="T23" s="36"/>
      <c r="V23" s="135"/>
      <c r="W23" s="135"/>
    </row>
    <row r="24" spans="1:23" ht="17.25" customHeight="1">
      <c r="A24" s="70">
        <v>11</v>
      </c>
      <c r="B24" s="71" t="s">
        <v>152</v>
      </c>
      <c r="C24" s="72">
        <f t="shared" si="3"/>
        <v>92</v>
      </c>
      <c r="D24" s="72">
        <v>57</v>
      </c>
      <c r="E24" s="72">
        <v>35</v>
      </c>
      <c r="F24" s="72">
        <v>0</v>
      </c>
      <c r="G24" s="72"/>
      <c r="H24" s="72">
        <f>SUM(J24:Q24)</f>
        <v>92</v>
      </c>
      <c r="I24" s="72">
        <f>SUM(J24:P24)</f>
        <v>45</v>
      </c>
      <c r="J24" s="72">
        <v>18</v>
      </c>
      <c r="K24" s="72">
        <v>0</v>
      </c>
      <c r="L24" s="72">
        <v>27</v>
      </c>
      <c r="M24" s="72">
        <v>0</v>
      </c>
      <c r="N24" s="72">
        <v>0</v>
      </c>
      <c r="O24" s="72">
        <v>0</v>
      </c>
      <c r="P24" s="72">
        <v>0</v>
      </c>
      <c r="Q24" s="73">
        <v>47</v>
      </c>
      <c r="R24" s="133">
        <f>SUM(L24:Q24)</f>
        <v>74</v>
      </c>
      <c r="S24" s="138">
        <f>(J24+K24)/I24*100</f>
        <v>40</v>
      </c>
      <c r="T24" s="36"/>
      <c r="V24" s="135"/>
      <c r="W24" s="135"/>
    </row>
    <row r="25" spans="1:23" ht="17.25" customHeight="1">
      <c r="A25" s="70">
        <v>12</v>
      </c>
      <c r="B25" s="71" t="s">
        <v>151</v>
      </c>
      <c r="C25" s="72">
        <f t="shared" si="3"/>
        <v>44</v>
      </c>
      <c r="D25" s="72">
        <v>27</v>
      </c>
      <c r="E25" s="72">
        <v>17</v>
      </c>
      <c r="F25" s="72">
        <v>0</v>
      </c>
      <c r="G25" s="72"/>
      <c r="H25" s="72">
        <f>SUM(J25:Q25)</f>
        <v>44</v>
      </c>
      <c r="I25" s="72">
        <f>SUM(J25:P25)</f>
        <v>29</v>
      </c>
      <c r="J25" s="72">
        <v>13</v>
      </c>
      <c r="K25" s="72">
        <v>0</v>
      </c>
      <c r="L25" s="72">
        <v>14</v>
      </c>
      <c r="M25" s="72">
        <v>2</v>
      </c>
      <c r="N25" s="72">
        <v>0</v>
      </c>
      <c r="O25" s="72">
        <v>0</v>
      </c>
      <c r="P25" s="72">
        <v>0</v>
      </c>
      <c r="Q25" s="73">
        <v>15</v>
      </c>
      <c r="R25" s="133">
        <f>SUM(L25:Q25)</f>
        <v>31</v>
      </c>
      <c r="S25" s="138">
        <f>(J25+K25)/I25*100</f>
        <v>44.827586206896555</v>
      </c>
      <c r="T25" s="36"/>
      <c r="V25" s="135"/>
      <c r="W25" s="135"/>
    </row>
    <row r="26" spans="1:23" ht="17.25" customHeight="1">
      <c r="A26" s="70"/>
      <c r="B26" s="74"/>
      <c r="C26" s="72">
        <f>SUM(D26:E26)</f>
        <v>0</v>
      </c>
      <c r="D26" s="72"/>
      <c r="E26" s="72"/>
      <c r="F26" s="72"/>
      <c r="G26" s="72"/>
      <c r="H26" s="72">
        <f>SUM(J26:Q26)</f>
        <v>0</v>
      </c>
      <c r="I26" s="72">
        <f>SUM(J26:P26)</f>
        <v>0</v>
      </c>
      <c r="J26" s="72"/>
      <c r="K26" s="72"/>
      <c r="L26" s="72"/>
      <c r="M26" s="72"/>
      <c r="N26" s="72"/>
      <c r="O26" s="72"/>
      <c r="P26" s="72"/>
      <c r="Q26" s="73"/>
      <c r="R26" s="72">
        <f>SUM(L26:Q26)</f>
        <v>0</v>
      </c>
      <c r="S26" s="138"/>
      <c r="T26" s="36"/>
      <c r="V26" s="135"/>
      <c r="W26" s="135"/>
    </row>
    <row r="27" spans="1:38" s="137" customFormat="1" ht="17.25" customHeight="1">
      <c r="A27" s="139" t="s">
        <v>92</v>
      </c>
      <c r="B27" s="140" t="s">
        <v>113</v>
      </c>
      <c r="C27" s="133">
        <f aca="true" t="shared" si="7" ref="C27:R27">C28+C33+C39+C45+C52+C59+C69+C80+C88+C96+C104+C113</f>
        <v>13560</v>
      </c>
      <c r="D27" s="133">
        <f t="shared" si="7"/>
        <v>6609</v>
      </c>
      <c r="E27" s="133">
        <f t="shared" si="7"/>
        <v>6951</v>
      </c>
      <c r="F27" s="133">
        <f t="shared" si="7"/>
        <v>61</v>
      </c>
      <c r="G27" s="133">
        <f t="shared" si="7"/>
        <v>0</v>
      </c>
      <c r="H27" s="133">
        <f t="shared" si="7"/>
        <v>13499</v>
      </c>
      <c r="I27" s="133">
        <f t="shared" si="7"/>
        <v>8967</v>
      </c>
      <c r="J27" s="133">
        <f t="shared" si="7"/>
        <v>4887</v>
      </c>
      <c r="K27" s="133">
        <f t="shared" si="7"/>
        <v>73</v>
      </c>
      <c r="L27" s="133">
        <f t="shared" si="7"/>
        <v>3859</v>
      </c>
      <c r="M27" s="133">
        <f t="shared" si="7"/>
        <v>117</v>
      </c>
      <c r="N27" s="133">
        <f t="shared" si="7"/>
        <v>6</v>
      </c>
      <c r="O27" s="133">
        <f t="shared" si="7"/>
        <v>0</v>
      </c>
      <c r="P27" s="133">
        <f t="shared" si="7"/>
        <v>25</v>
      </c>
      <c r="Q27" s="133">
        <f t="shared" si="7"/>
        <v>4532</v>
      </c>
      <c r="R27" s="133">
        <f t="shared" si="7"/>
        <v>8539</v>
      </c>
      <c r="S27" s="141">
        <f aca="true" t="shared" si="8" ref="S27:S52">(J27+K27)/I27*100</f>
        <v>55.31392885022861</v>
      </c>
      <c r="T27" s="86"/>
      <c r="U27" s="86"/>
      <c r="V27" s="135"/>
      <c r="W27" s="135"/>
      <c r="X27" s="135"/>
      <c r="Y27" s="135"/>
      <c r="Z27" s="135"/>
      <c r="AA27" s="135"/>
      <c r="AB27" s="135"/>
      <c r="AC27" s="135"/>
      <c r="AD27" s="135"/>
      <c r="AE27" s="135"/>
      <c r="AF27" s="135"/>
      <c r="AG27" s="135"/>
      <c r="AH27" s="135"/>
      <c r="AI27" s="135"/>
      <c r="AJ27" s="135"/>
      <c r="AK27" s="135"/>
      <c r="AL27" s="136"/>
    </row>
    <row r="28" spans="1:38" s="137" customFormat="1" ht="17.25" customHeight="1">
      <c r="A28" s="139" t="s">
        <v>0</v>
      </c>
      <c r="B28" s="140" t="s">
        <v>91</v>
      </c>
      <c r="C28" s="133">
        <f>SUM(C29:C32)</f>
        <v>722</v>
      </c>
      <c r="D28" s="133">
        <f>SUM(D29:D32)</f>
        <v>318</v>
      </c>
      <c r="E28" s="133">
        <f>SUM(E29:E32)</f>
        <v>404</v>
      </c>
      <c r="F28" s="133">
        <f>SUM(F29:F32)</f>
        <v>1</v>
      </c>
      <c r="G28" s="133">
        <f>SUM(G29:G32)</f>
        <v>0</v>
      </c>
      <c r="H28" s="133">
        <f aca="true" t="shared" si="9" ref="H28:H52">SUM(J28:Q28)</f>
        <v>721</v>
      </c>
      <c r="I28" s="133">
        <f aca="true" t="shared" si="10" ref="I28:I52">SUM(J28:P28)</f>
        <v>543</v>
      </c>
      <c r="J28" s="133">
        <f aca="true" t="shared" si="11" ref="J28:Q28">SUM(J29:J32)</f>
        <v>266</v>
      </c>
      <c r="K28" s="133">
        <f t="shared" si="11"/>
        <v>1</v>
      </c>
      <c r="L28" s="133">
        <f t="shared" si="11"/>
        <v>267</v>
      </c>
      <c r="M28" s="133">
        <f t="shared" si="11"/>
        <v>2</v>
      </c>
      <c r="N28" s="133">
        <f t="shared" si="11"/>
        <v>0</v>
      </c>
      <c r="O28" s="133">
        <f t="shared" si="11"/>
        <v>0</v>
      </c>
      <c r="P28" s="133">
        <f t="shared" si="11"/>
        <v>7</v>
      </c>
      <c r="Q28" s="133">
        <f t="shared" si="11"/>
        <v>178</v>
      </c>
      <c r="R28" s="133">
        <f aca="true" t="shared" si="12" ref="R28:R52">SUM(L28:Q28)</f>
        <v>454</v>
      </c>
      <c r="S28" s="141">
        <f t="shared" si="8"/>
        <v>49.171270718232044</v>
      </c>
      <c r="T28" s="86"/>
      <c r="U28" s="86"/>
      <c r="V28" s="135"/>
      <c r="W28" s="135"/>
      <c r="X28" s="135"/>
      <c r="Y28" s="135"/>
      <c r="Z28" s="135"/>
      <c r="AA28" s="135"/>
      <c r="AB28" s="135"/>
      <c r="AC28" s="135"/>
      <c r="AD28" s="135"/>
      <c r="AE28" s="135"/>
      <c r="AF28" s="135"/>
      <c r="AG28" s="135"/>
      <c r="AH28" s="135"/>
      <c r="AI28" s="135"/>
      <c r="AJ28" s="135"/>
      <c r="AK28" s="135"/>
      <c r="AL28" s="136"/>
    </row>
    <row r="29" spans="1:38" ht="17.25" customHeight="1">
      <c r="A29" s="70" t="s">
        <v>26</v>
      </c>
      <c r="B29" s="74" t="s">
        <v>149</v>
      </c>
      <c r="C29" s="72">
        <f>SUM(D29:E29)</f>
        <v>158</v>
      </c>
      <c r="D29" s="72">
        <v>83</v>
      </c>
      <c r="E29" s="72">
        <v>75</v>
      </c>
      <c r="F29" s="72">
        <v>0</v>
      </c>
      <c r="G29" s="72">
        <f>1-1</f>
        <v>0</v>
      </c>
      <c r="H29" s="72">
        <f t="shared" si="9"/>
        <v>158</v>
      </c>
      <c r="I29" s="72">
        <f t="shared" si="10"/>
        <v>97</v>
      </c>
      <c r="J29" s="72">
        <v>64</v>
      </c>
      <c r="K29" s="72">
        <v>1</v>
      </c>
      <c r="L29" s="72">
        <v>31</v>
      </c>
      <c r="M29" s="72">
        <v>1</v>
      </c>
      <c r="N29" s="72">
        <v>0</v>
      </c>
      <c r="O29" s="72">
        <v>0</v>
      </c>
      <c r="P29" s="72">
        <v>0</v>
      </c>
      <c r="Q29" s="73">
        <v>61</v>
      </c>
      <c r="R29" s="72">
        <f t="shared" si="12"/>
        <v>93</v>
      </c>
      <c r="S29" s="138">
        <f t="shared" si="8"/>
        <v>67.0103092783505</v>
      </c>
      <c r="T29" s="36"/>
      <c r="V29" s="135"/>
      <c r="W29" s="135"/>
      <c r="AL29" s="94"/>
    </row>
    <row r="30" spans="1:38" ht="17.25" customHeight="1">
      <c r="A30" s="70">
        <v>2</v>
      </c>
      <c r="B30" s="74" t="s">
        <v>189</v>
      </c>
      <c r="C30" s="72">
        <f>SUM(D30:E30)</f>
        <v>211</v>
      </c>
      <c r="D30" s="72">
        <v>50</v>
      </c>
      <c r="E30" s="72">
        <v>161</v>
      </c>
      <c r="F30" s="72">
        <v>0</v>
      </c>
      <c r="G30" s="72"/>
      <c r="H30" s="72">
        <f>SUM(J30:Q30)</f>
        <v>211</v>
      </c>
      <c r="I30" s="72">
        <f>SUM(J30:P30)</f>
        <v>186</v>
      </c>
      <c r="J30" s="72">
        <v>94</v>
      </c>
      <c r="K30" s="72">
        <v>0</v>
      </c>
      <c r="L30" s="72">
        <v>84</v>
      </c>
      <c r="M30" s="72">
        <v>1</v>
      </c>
      <c r="N30" s="72">
        <v>0</v>
      </c>
      <c r="O30" s="72">
        <v>0</v>
      </c>
      <c r="P30" s="72">
        <v>7</v>
      </c>
      <c r="Q30" s="73">
        <v>25</v>
      </c>
      <c r="R30" s="72">
        <f>SUM(L30:Q30)</f>
        <v>117</v>
      </c>
      <c r="S30" s="138">
        <f>(J30+K30)/I30*100</f>
        <v>50.53763440860215</v>
      </c>
      <c r="T30" s="36"/>
      <c r="V30" s="135"/>
      <c r="W30" s="135"/>
      <c r="AL30" s="94"/>
    </row>
    <row r="31" spans="1:23" ht="17.25" customHeight="1">
      <c r="A31" s="70">
        <v>3</v>
      </c>
      <c r="B31" s="74" t="s">
        <v>150</v>
      </c>
      <c r="C31" s="72">
        <f>SUM(D31:E31)</f>
        <v>353</v>
      </c>
      <c r="D31" s="72">
        <v>185</v>
      </c>
      <c r="E31" s="72">
        <v>168</v>
      </c>
      <c r="F31" s="72">
        <v>1</v>
      </c>
      <c r="G31" s="72">
        <v>0</v>
      </c>
      <c r="H31" s="72">
        <f t="shared" si="9"/>
        <v>352</v>
      </c>
      <c r="I31" s="72">
        <f t="shared" si="10"/>
        <v>260</v>
      </c>
      <c r="J31" s="72">
        <v>108</v>
      </c>
      <c r="K31" s="72">
        <v>0</v>
      </c>
      <c r="L31" s="72">
        <v>152</v>
      </c>
      <c r="M31" s="72">
        <v>0</v>
      </c>
      <c r="N31" s="72">
        <v>0</v>
      </c>
      <c r="O31" s="72">
        <v>0</v>
      </c>
      <c r="P31" s="72">
        <v>0</v>
      </c>
      <c r="Q31" s="73">
        <v>92</v>
      </c>
      <c r="R31" s="72">
        <f t="shared" si="12"/>
        <v>244</v>
      </c>
      <c r="S31" s="138">
        <f t="shared" si="8"/>
        <v>41.53846153846154</v>
      </c>
      <c r="T31" s="36"/>
      <c r="V31" s="135"/>
      <c r="W31" s="135"/>
    </row>
    <row r="32" spans="1:23" ht="17.25" customHeight="1">
      <c r="A32" s="70"/>
      <c r="B32" s="74"/>
      <c r="C32" s="72">
        <f>SUM(D32:E32)</f>
        <v>0</v>
      </c>
      <c r="D32" s="72"/>
      <c r="E32" s="72"/>
      <c r="F32" s="72"/>
      <c r="G32" s="72"/>
      <c r="H32" s="72">
        <f t="shared" si="9"/>
        <v>0</v>
      </c>
      <c r="I32" s="72">
        <f t="shared" si="10"/>
        <v>0</v>
      </c>
      <c r="J32" s="72"/>
      <c r="K32" s="72"/>
      <c r="L32" s="72"/>
      <c r="M32" s="72"/>
      <c r="N32" s="72"/>
      <c r="O32" s="72"/>
      <c r="P32" s="72"/>
      <c r="Q32" s="73"/>
      <c r="R32" s="72">
        <f t="shared" si="12"/>
        <v>0</v>
      </c>
      <c r="S32" s="138"/>
      <c r="T32" s="36"/>
      <c r="V32" s="135"/>
      <c r="W32" s="135"/>
    </row>
    <row r="33" spans="1:38" s="137" customFormat="1" ht="17.25" customHeight="1">
      <c r="A33" s="139" t="s">
        <v>1</v>
      </c>
      <c r="B33" s="140" t="s">
        <v>93</v>
      </c>
      <c r="C33" s="133">
        <f>SUM(C34:C38)</f>
        <v>553</v>
      </c>
      <c r="D33" s="133">
        <f>SUM(D34:D38)</f>
        <v>334</v>
      </c>
      <c r="E33" s="133">
        <f>SUM(E34:E38)</f>
        <v>219</v>
      </c>
      <c r="F33" s="133">
        <f>SUM(F34:F38)</f>
        <v>3</v>
      </c>
      <c r="G33" s="133">
        <f>SUM(G34:G38)</f>
        <v>0</v>
      </c>
      <c r="H33" s="133">
        <f t="shared" si="9"/>
        <v>550</v>
      </c>
      <c r="I33" s="133">
        <f t="shared" si="10"/>
        <v>396</v>
      </c>
      <c r="J33" s="133">
        <f aca="true" t="shared" si="13" ref="J33:Q33">SUM(J34:J38)</f>
        <v>201</v>
      </c>
      <c r="K33" s="133">
        <f t="shared" si="13"/>
        <v>0</v>
      </c>
      <c r="L33" s="133">
        <f t="shared" si="13"/>
        <v>186</v>
      </c>
      <c r="M33" s="133">
        <f t="shared" si="13"/>
        <v>7</v>
      </c>
      <c r="N33" s="133">
        <f t="shared" si="13"/>
        <v>0</v>
      </c>
      <c r="O33" s="133">
        <f t="shared" si="13"/>
        <v>0</v>
      </c>
      <c r="P33" s="133">
        <f t="shared" si="13"/>
        <v>2</v>
      </c>
      <c r="Q33" s="133">
        <f t="shared" si="13"/>
        <v>154</v>
      </c>
      <c r="R33" s="133">
        <f t="shared" si="12"/>
        <v>349</v>
      </c>
      <c r="S33" s="141">
        <f t="shared" si="8"/>
        <v>50.75757575757576</v>
      </c>
      <c r="T33" s="86"/>
      <c r="U33" s="86"/>
      <c r="V33" s="135"/>
      <c r="W33" s="135"/>
      <c r="X33" s="135"/>
      <c r="Y33" s="135"/>
      <c r="Z33" s="135"/>
      <c r="AA33" s="135"/>
      <c r="AB33" s="135"/>
      <c r="AC33" s="135"/>
      <c r="AD33" s="135"/>
      <c r="AE33" s="135"/>
      <c r="AF33" s="135"/>
      <c r="AG33" s="135"/>
      <c r="AH33" s="135"/>
      <c r="AI33" s="135"/>
      <c r="AJ33" s="135"/>
      <c r="AK33" s="135"/>
      <c r="AL33" s="136"/>
    </row>
    <row r="34" spans="1:23" ht="17.25" customHeight="1">
      <c r="A34" s="70" t="s">
        <v>26</v>
      </c>
      <c r="B34" s="74" t="s">
        <v>186</v>
      </c>
      <c r="C34" s="72">
        <f>SUM(D34:E34)</f>
        <v>93</v>
      </c>
      <c r="D34" s="145">
        <v>63</v>
      </c>
      <c r="E34" s="145">
        <v>30</v>
      </c>
      <c r="F34" s="145"/>
      <c r="G34" s="72"/>
      <c r="H34" s="72">
        <f t="shared" si="9"/>
        <v>93</v>
      </c>
      <c r="I34" s="72">
        <f t="shared" si="10"/>
        <v>77</v>
      </c>
      <c r="J34" s="145">
        <v>32</v>
      </c>
      <c r="K34" s="145"/>
      <c r="L34" s="145">
        <v>38</v>
      </c>
      <c r="M34" s="145">
        <v>7</v>
      </c>
      <c r="N34" s="145"/>
      <c r="O34" s="145"/>
      <c r="P34" s="145"/>
      <c r="Q34" s="146">
        <v>16</v>
      </c>
      <c r="R34" s="72">
        <f t="shared" si="12"/>
        <v>61</v>
      </c>
      <c r="S34" s="138">
        <f t="shared" si="8"/>
        <v>41.55844155844156</v>
      </c>
      <c r="T34" s="36"/>
      <c r="V34" s="135"/>
      <c r="W34" s="135"/>
    </row>
    <row r="35" spans="1:23" ht="17.25" customHeight="1">
      <c r="A35" s="70" t="s">
        <v>27</v>
      </c>
      <c r="B35" s="74" t="s">
        <v>179</v>
      </c>
      <c r="C35" s="72">
        <f>SUM(D35:E35)</f>
        <v>235</v>
      </c>
      <c r="D35" s="145">
        <v>161</v>
      </c>
      <c r="E35" s="145">
        <v>74</v>
      </c>
      <c r="F35" s="145">
        <v>0</v>
      </c>
      <c r="G35" s="72"/>
      <c r="H35" s="72">
        <f t="shared" si="9"/>
        <v>235</v>
      </c>
      <c r="I35" s="72">
        <f t="shared" si="10"/>
        <v>165</v>
      </c>
      <c r="J35" s="145">
        <v>75</v>
      </c>
      <c r="K35" s="145"/>
      <c r="L35" s="145">
        <v>88</v>
      </c>
      <c r="M35" s="145">
        <v>0</v>
      </c>
      <c r="N35" s="145"/>
      <c r="O35" s="145"/>
      <c r="P35" s="145">
        <v>2</v>
      </c>
      <c r="Q35" s="146">
        <v>70</v>
      </c>
      <c r="R35" s="72">
        <f t="shared" si="12"/>
        <v>160</v>
      </c>
      <c r="S35" s="138">
        <f t="shared" si="8"/>
        <v>45.45454545454545</v>
      </c>
      <c r="T35" s="36"/>
      <c r="V35" s="135"/>
      <c r="W35" s="135"/>
    </row>
    <row r="36" spans="1:23" ht="17.25" customHeight="1">
      <c r="A36" s="70" t="s">
        <v>28</v>
      </c>
      <c r="B36" s="74" t="s">
        <v>180</v>
      </c>
      <c r="C36" s="72">
        <f>SUM(D36:E36)</f>
        <v>212</v>
      </c>
      <c r="D36" s="145">
        <v>110</v>
      </c>
      <c r="E36" s="145">
        <v>102</v>
      </c>
      <c r="F36" s="145">
        <v>3</v>
      </c>
      <c r="G36" s="72"/>
      <c r="H36" s="72">
        <f t="shared" si="9"/>
        <v>209</v>
      </c>
      <c r="I36" s="72">
        <f t="shared" si="10"/>
        <v>141</v>
      </c>
      <c r="J36" s="145">
        <v>81</v>
      </c>
      <c r="K36" s="145"/>
      <c r="L36" s="145">
        <v>60</v>
      </c>
      <c r="M36" s="145"/>
      <c r="N36" s="145"/>
      <c r="O36" s="145"/>
      <c r="P36" s="145"/>
      <c r="Q36" s="146">
        <v>68</v>
      </c>
      <c r="R36" s="72">
        <f t="shared" si="12"/>
        <v>128</v>
      </c>
      <c r="S36" s="138">
        <f t="shared" si="8"/>
        <v>57.446808510638306</v>
      </c>
      <c r="T36" s="36"/>
      <c r="V36" s="135"/>
      <c r="W36" s="135"/>
    </row>
    <row r="37" spans="1:23" ht="17.25" customHeight="1">
      <c r="A37" s="70" t="s">
        <v>39</v>
      </c>
      <c r="B37" s="74" t="s">
        <v>187</v>
      </c>
      <c r="C37" s="72">
        <f>SUM(D37:E37)</f>
        <v>13</v>
      </c>
      <c r="D37" s="145">
        <v>0</v>
      </c>
      <c r="E37" s="145">
        <v>13</v>
      </c>
      <c r="F37" s="145"/>
      <c r="G37" s="72"/>
      <c r="H37" s="72">
        <f t="shared" si="9"/>
        <v>13</v>
      </c>
      <c r="I37" s="72">
        <f t="shared" si="10"/>
        <v>13</v>
      </c>
      <c r="J37" s="145">
        <v>13</v>
      </c>
      <c r="K37" s="145"/>
      <c r="L37" s="145">
        <v>0</v>
      </c>
      <c r="M37" s="145"/>
      <c r="N37" s="145"/>
      <c r="O37" s="145"/>
      <c r="P37" s="145"/>
      <c r="Q37" s="146"/>
      <c r="R37" s="72">
        <f t="shared" si="12"/>
        <v>0</v>
      </c>
      <c r="S37" s="138">
        <f t="shared" si="8"/>
        <v>100</v>
      </c>
      <c r="T37" s="36"/>
      <c r="V37" s="135"/>
      <c r="W37" s="135"/>
    </row>
    <row r="38" spans="1:23" ht="17.25" customHeight="1">
      <c r="A38" s="70"/>
      <c r="B38" s="74"/>
      <c r="C38" s="72">
        <f>SUM(D38:E38)</f>
        <v>0</v>
      </c>
      <c r="D38" s="72"/>
      <c r="E38" s="72"/>
      <c r="F38" s="72"/>
      <c r="G38" s="72"/>
      <c r="H38" s="72">
        <f t="shared" si="9"/>
        <v>0</v>
      </c>
      <c r="I38" s="72">
        <f t="shared" si="10"/>
        <v>0</v>
      </c>
      <c r="J38" s="72"/>
      <c r="K38" s="72"/>
      <c r="L38" s="72"/>
      <c r="M38" s="72"/>
      <c r="N38" s="72"/>
      <c r="O38" s="72"/>
      <c r="P38" s="72"/>
      <c r="Q38" s="73"/>
      <c r="R38" s="72">
        <f t="shared" si="12"/>
        <v>0</v>
      </c>
      <c r="S38" s="138"/>
      <c r="T38" s="36"/>
      <c r="V38" s="135"/>
      <c r="W38" s="135"/>
    </row>
    <row r="39" spans="1:38" s="137" customFormat="1" ht="17.25" customHeight="1">
      <c r="A39" s="139" t="s">
        <v>6</v>
      </c>
      <c r="B39" s="140" t="s">
        <v>94</v>
      </c>
      <c r="C39" s="133">
        <f>SUM(C40:C44)</f>
        <v>374</v>
      </c>
      <c r="D39" s="133">
        <f>SUM(D40:D44)</f>
        <v>169</v>
      </c>
      <c r="E39" s="133">
        <f>SUM(E40:E44)</f>
        <v>205</v>
      </c>
      <c r="F39" s="133">
        <f>SUM(F40:F44)</f>
        <v>6</v>
      </c>
      <c r="G39" s="133">
        <f>SUM(G40:G44)</f>
        <v>0</v>
      </c>
      <c r="H39" s="133">
        <f t="shared" si="9"/>
        <v>368</v>
      </c>
      <c r="I39" s="133">
        <f t="shared" si="10"/>
        <v>211</v>
      </c>
      <c r="J39" s="133">
        <f aca="true" t="shared" si="14" ref="J39:Q39">SUM(J40:J44)</f>
        <v>161</v>
      </c>
      <c r="K39" s="133">
        <f t="shared" si="14"/>
        <v>2</v>
      </c>
      <c r="L39" s="133">
        <f t="shared" si="14"/>
        <v>43</v>
      </c>
      <c r="M39" s="133">
        <f t="shared" si="14"/>
        <v>4</v>
      </c>
      <c r="N39" s="133">
        <f t="shared" si="14"/>
        <v>0</v>
      </c>
      <c r="O39" s="133">
        <f t="shared" si="14"/>
        <v>0</v>
      </c>
      <c r="P39" s="133">
        <f t="shared" si="14"/>
        <v>1</v>
      </c>
      <c r="Q39" s="133">
        <f t="shared" si="14"/>
        <v>157</v>
      </c>
      <c r="R39" s="133">
        <f t="shared" si="12"/>
        <v>205</v>
      </c>
      <c r="S39" s="141">
        <f t="shared" si="8"/>
        <v>77.25118483412322</v>
      </c>
      <c r="T39" s="86"/>
      <c r="U39" s="86"/>
      <c r="V39" s="135"/>
      <c r="W39" s="135"/>
      <c r="X39" s="135"/>
      <c r="Y39" s="135"/>
      <c r="Z39" s="135"/>
      <c r="AA39" s="135"/>
      <c r="AB39" s="135"/>
      <c r="AC39" s="135"/>
      <c r="AD39" s="135"/>
      <c r="AE39" s="135"/>
      <c r="AF39" s="135"/>
      <c r="AG39" s="135"/>
      <c r="AH39" s="135"/>
      <c r="AI39" s="135"/>
      <c r="AJ39" s="135"/>
      <c r="AK39" s="135"/>
      <c r="AL39" s="136"/>
    </row>
    <row r="40" spans="1:23" ht="17.25" customHeight="1">
      <c r="A40" s="70">
        <v>1</v>
      </c>
      <c r="B40" s="74" t="s">
        <v>146</v>
      </c>
      <c r="C40" s="72">
        <f>SUM(D40:E40)</f>
        <v>12</v>
      </c>
      <c r="D40" s="72">
        <v>0</v>
      </c>
      <c r="E40" s="72">
        <v>12</v>
      </c>
      <c r="F40" s="72">
        <v>0</v>
      </c>
      <c r="G40" s="72"/>
      <c r="H40" s="72">
        <f t="shared" si="9"/>
        <v>12</v>
      </c>
      <c r="I40" s="72">
        <f t="shared" si="10"/>
        <v>12</v>
      </c>
      <c r="J40" s="72">
        <v>12</v>
      </c>
      <c r="K40" s="72">
        <v>0</v>
      </c>
      <c r="L40" s="72">
        <v>0</v>
      </c>
      <c r="M40" s="72">
        <v>0</v>
      </c>
      <c r="N40" s="72"/>
      <c r="O40" s="72"/>
      <c r="P40" s="72"/>
      <c r="Q40" s="73"/>
      <c r="R40" s="133">
        <f t="shared" si="12"/>
        <v>0</v>
      </c>
      <c r="S40" s="138">
        <f t="shared" si="8"/>
        <v>100</v>
      </c>
      <c r="T40" s="36"/>
      <c r="V40" s="135"/>
      <c r="W40" s="135"/>
    </row>
    <row r="41" spans="1:23" ht="17.25" customHeight="1">
      <c r="A41" s="70">
        <v>2</v>
      </c>
      <c r="B41" s="74" t="s">
        <v>145</v>
      </c>
      <c r="C41" s="72">
        <f>SUM(D41:E41)</f>
        <v>168</v>
      </c>
      <c r="D41" s="72">
        <v>79</v>
      </c>
      <c r="E41" s="72">
        <v>89</v>
      </c>
      <c r="F41" s="72">
        <v>3</v>
      </c>
      <c r="G41" s="72"/>
      <c r="H41" s="72">
        <f t="shared" si="9"/>
        <v>165</v>
      </c>
      <c r="I41" s="72">
        <f t="shared" si="10"/>
        <v>89</v>
      </c>
      <c r="J41" s="72">
        <v>64</v>
      </c>
      <c r="K41" s="72"/>
      <c r="L41" s="72">
        <v>25</v>
      </c>
      <c r="M41" s="72">
        <v>0</v>
      </c>
      <c r="N41" s="72">
        <v>0</v>
      </c>
      <c r="O41" s="72"/>
      <c r="P41" s="72">
        <v>0</v>
      </c>
      <c r="Q41" s="73">
        <v>76</v>
      </c>
      <c r="R41" s="133">
        <f t="shared" si="12"/>
        <v>101</v>
      </c>
      <c r="S41" s="138">
        <f t="shared" si="8"/>
        <v>71.91011235955057</v>
      </c>
      <c r="T41" s="36"/>
      <c r="V41" s="135"/>
      <c r="W41" s="135"/>
    </row>
    <row r="42" spans="1:23" ht="17.25" customHeight="1">
      <c r="A42" s="70">
        <v>3</v>
      </c>
      <c r="B42" s="74" t="s">
        <v>190</v>
      </c>
      <c r="C42" s="72">
        <f>SUM(D42:E42)</f>
        <v>106</v>
      </c>
      <c r="D42" s="72">
        <v>54</v>
      </c>
      <c r="E42" s="72">
        <v>52</v>
      </c>
      <c r="F42" s="72"/>
      <c r="G42" s="72"/>
      <c r="H42" s="72">
        <f t="shared" si="9"/>
        <v>106</v>
      </c>
      <c r="I42" s="72">
        <f t="shared" si="10"/>
        <v>57</v>
      </c>
      <c r="J42" s="72">
        <v>43</v>
      </c>
      <c r="K42" s="72"/>
      <c r="L42" s="72">
        <v>12</v>
      </c>
      <c r="M42" s="72">
        <v>2</v>
      </c>
      <c r="N42" s="72">
        <v>0</v>
      </c>
      <c r="O42" s="72"/>
      <c r="P42" s="72">
        <v>0</v>
      </c>
      <c r="Q42" s="73">
        <v>49</v>
      </c>
      <c r="R42" s="133">
        <f t="shared" si="12"/>
        <v>63</v>
      </c>
      <c r="S42" s="138">
        <f t="shared" si="8"/>
        <v>75.43859649122807</v>
      </c>
      <c r="T42" s="36"/>
      <c r="V42" s="135"/>
      <c r="W42" s="135"/>
    </row>
    <row r="43" spans="1:23" ht="17.25" customHeight="1">
      <c r="A43" s="70">
        <v>4</v>
      </c>
      <c r="B43" s="74" t="s">
        <v>147</v>
      </c>
      <c r="C43" s="72">
        <f>SUM(D43:E43)</f>
        <v>88</v>
      </c>
      <c r="D43" s="72">
        <v>36</v>
      </c>
      <c r="E43" s="72">
        <v>52</v>
      </c>
      <c r="F43" s="72">
        <v>3</v>
      </c>
      <c r="G43" s="72"/>
      <c r="H43" s="72">
        <f t="shared" si="9"/>
        <v>85</v>
      </c>
      <c r="I43" s="72">
        <f t="shared" si="10"/>
        <v>53</v>
      </c>
      <c r="J43" s="72">
        <v>42</v>
      </c>
      <c r="K43" s="72">
        <v>2</v>
      </c>
      <c r="L43" s="72">
        <v>6</v>
      </c>
      <c r="M43" s="72">
        <v>2</v>
      </c>
      <c r="N43" s="72"/>
      <c r="O43" s="72"/>
      <c r="P43" s="72">
        <v>1</v>
      </c>
      <c r="Q43" s="73">
        <v>32</v>
      </c>
      <c r="R43" s="133">
        <f t="shared" si="12"/>
        <v>41</v>
      </c>
      <c r="S43" s="138">
        <f t="shared" si="8"/>
        <v>83.01886792452831</v>
      </c>
      <c r="T43" s="36"/>
      <c r="V43" s="135"/>
      <c r="W43" s="135"/>
    </row>
    <row r="44" spans="1:23" ht="17.25" customHeight="1">
      <c r="A44" s="70"/>
      <c r="B44" s="74"/>
      <c r="C44" s="72">
        <f>SUM(D44:E44)</f>
        <v>0</v>
      </c>
      <c r="D44" s="72"/>
      <c r="E44" s="72"/>
      <c r="F44" s="72"/>
      <c r="G44" s="72"/>
      <c r="H44" s="72">
        <f t="shared" si="9"/>
        <v>0</v>
      </c>
      <c r="I44" s="72">
        <f t="shared" si="10"/>
        <v>0</v>
      </c>
      <c r="J44" s="72"/>
      <c r="K44" s="72"/>
      <c r="L44" s="72"/>
      <c r="M44" s="72"/>
      <c r="N44" s="72"/>
      <c r="O44" s="72"/>
      <c r="P44" s="72"/>
      <c r="Q44" s="73"/>
      <c r="R44" s="72">
        <f t="shared" si="12"/>
        <v>0</v>
      </c>
      <c r="S44" s="138"/>
      <c r="T44" s="36"/>
      <c r="V44" s="135"/>
      <c r="W44" s="135"/>
    </row>
    <row r="45" spans="1:38" s="137" customFormat="1" ht="17.25" customHeight="1">
      <c r="A45" s="139" t="s">
        <v>60</v>
      </c>
      <c r="B45" s="140" t="s">
        <v>95</v>
      </c>
      <c r="C45" s="133">
        <f>SUM(C46:C51)</f>
        <v>899</v>
      </c>
      <c r="D45" s="133">
        <f>SUM(D46:D51)</f>
        <v>402</v>
      </c>
      <c r="E45" s="133">
        <f>SUM(E46:E51)</f>
        <v>497</v>
      </c>
      <c r="F45" s="133">
        <f>SUM(F46:F51)</f>
        <v>5</v>
      </c>
      <c r="G45" s="133">
        <f>SUM(G46:G51)</f>
        <v>0</v>
      </c>
      <c r="H45" s="133">
        <f t="shared" si="9"/>
        <v>894</v>
      </c>
      <c r="I45" s="133">
        <f t="shared" si="10"/>
        <v>528</v>
      </c>
      <c r="J45" s="133">
        <f aca="true" t="shared" si="15" ref="J45:Q45">SUM(J46:J51)</f>
        <v>313</v>
      </c>
      <c r="K45" s="133">
        <f t="shared" si="15"/>
        <v>4</v>
      </c>
      <c r="L45" s="133">
        <f t="shared" si="15"/>
        <v>209</v>
      </c>
      <c r="M45" s="133">
        <f t="shared" si="15"/>
        <v>0</v>
      </c>
      <c r="N45" s="133">
        <f t="shared" si="15"/>
        <v>1</v>
      </c>
      <c r="O45" s="133">
        <f t="shared" si="15"/>
        <v>0</v>
      </c>
      <c r="P45" s="133">
        <f t="shared" si="15"/>
        <v>1</v>
      </c>
      <c r="Q45" s="133">
        <f t="shared" si="15"/>
        <v>366</v>
      </c>
      <c r="R45" s="133">
        <f t="shared" si="12"/>
        <v>577</v>
      </c>
      <c r="S45" s="141">
        <f t="shared" si="8"/>
        <v>60.03787878787878</v>
      </c>
      <c r="T45" s="86"/>
      <c r="U45" s="86"/>
      <c r="V45" s="135"/>
      <c r="W45" s="135"/>
      <c r="X45" s="135"/>
      <c r="Y45" s="135"/>
      <c r="Z45" s="135"/>
      <c r="AA45" s="135"/>
      <c r="AB45" s="135"/>
      <c r="AC45" s="135"/>
      <c r="AD45" s="135"/>
      <c r="AE45" s="135"/>
      <c r="AF45" s="135"/>
      <c r="AG45" s="135"/>
      <c r="AH45" s="135"/>
      <c r="AI45" s="135"/>
      <c r="AJ45" s="135"/>
      <c r="AK45" s="135"/>
      <c r="AL45" s="136"/>
    </row>
    <row r="46" spans="1:23" ht="17.25" customHeight="1">
      <c r="A46" s="70">
        <v>1</v>
      </c>
      <c r="B46" s="74" t="s">
        <v>136</v>
      </c>
      <c r="C46" s="72">
        <f aca="true" t="shared" si="16" ref="C46:C51">SUM(D46:E46)</f>
        <v>86</v>
      </c>
      <c r="D46" s="72">
        <v>14</v>
      </c>
      <c r="E46" s="72">
        <v>72</v>
      </c>
      <c r="F46" s="72">
        <v>0</v>
      </c>
      <c r="G46" s="72"/>
      <c r="H46" s="72">
        <f t="shared" si="9"/>
        <v>86</v>
      </c>
      <c r="I46" s="72">
        <f t="shared" si="10"/>
        <v>76</v>
      </c>
      <c r="J46" s="72">
        <v>61</v>
      </c>
      <c r="K46" s="72">
        <v>0</v>
      </c>
      <c r="L46" s="72">
        <v>15</v>
      </c>
      <c r="M46" s="72">
        <v>0</v>
      </c>
      <c r="N46" s="72">
        <v>0</v>
      </c>
      <c r="O46" s="72">
        <v>0</v>
      </c>
      <c r="P46" s="72">
        <v>0</v>
      </c>
      <c r="Q46" s="73">
        <v>10</v>
      </c>
      <c r="R46" s="72">
        <f t="shared" si="12"/>
        <v>25</v>
      </c>
      <c r="S46" s="138">
        <f t="shared" si="8"/>
        <v>80.26315789473685</v>
      </c>
      <c r="T46" s="36"/>
      <c r="V46" s="135"/>
      <c r="W46" s="135"/>
    </row>
    <row r="47" spans="1:23" ht="17.25" customHeight="1">
      <c r="A47" s="70">
        <v>2</v>
      </c>
      <c r="B47" s="74" t="s">
        <v>137</v>
      </c>
      <c r="C47" s="72">
        <f t="shared" si="16"/>
        <v>184</v>
      </c>
      <c r="D47" s="72">
        <v>96</v>
      </c>
      <c r="E47" s="72">
        <v>88</v>
      </c>
      <c r="F47" s="72">
        <v>1</v>
      </c>
      <c r="G47" s="72"/>
      <c r="H47" s="72">
        <f t="shared" si="9"/>
        <v>183</v>
      </c>
      <c r="I47" s="72">
        <f t="shared" si="10"/>
        <v>105</v>
      </c>
      <c r="J47" s="72">
        <v>61</v>
      </c>
      <c r="K47" s="72">
        <v>4</v>
      </c>
      <c r="L47" s="72">
        <v>40</v>
      </c>
      <c r="M47" s="72">
        <v>0</v>
      </c>
      <c r="N47" s="72">
        <v>0</v>
      </c>
      <c r="O47" s="72">
        <v>0</v>
      </c>
      <c r="P47" s="72">
        <v>0</v>
      </c>
      <c r="Q47" s="73">
        <v>78</v>
      </c>
      <c r="R47" s="72">
        <f t="shared" si="12"/>
        <v>118</v>
      </c>
      <c r="S47" s="138">
        <f t="shared" si="8"/>
        <v>61.904761904761905</v>
      </c>
      <c r="T47" s="36"/>
      <c r="V47" s="135"/>
      <c r="W47" s="135"/>
    </row>
    <row r="48" spans="1:23" ht="17.25" customHeight="1">
      <c r="A48" s="70">
        <v>3</v>
      </c>
      <c r="B48" s="74" t="s">
        <v>138</v>
      </c>
      <c r="C48" s="72">
        <f t="shared" si="16"/>
        <v>175</v>
      </c>
      <c r="D48" s="72">
        <v>107</v>
      </c>
      <c r="E48" s="72">
        <v>68</v>
      </c>
      <c r="F48" s="72">
        <v>1</v>
      </c>
      <c r="G48" s="72"/>
      <c r="H48" s="72">
        <f t="shared" si="9"/>
        <v>174</v>
      </c>
      <c r="I48" s="72">
        <f t="shared" si="10"/>
        <v>90</v>
      </c>
      <c r="J48" s="72">
        <v>45</v>
      </c>
      <c r="K48" s="72">
        <v>0</v>
      </c>
      <c r="L48" s="72">
        <v>43</v>
      </c>
      <c r="M48" s="72">
        <v>0</v>
      </c>
      <c r="N48" s="72">
        <v>1</v>
      </c>
      <c r="O48" s="72">
        <v>0</v>
      </c>
      <c r="P48" s="72">
        <v>1</v>
      </c>
      <c r="Q48" s="73">
        <v>84</v>
      </c>
      <c r="R48" s="72">
        <f t="shared" si="12"/>
        <v>129</v>
      </c>
      <c r="S48" s="138">
        <f t="shared" si="8"/>
        <v>50</v>
      </c>
      <c r="T48" s="36"/>
      <c r="V48" s="135"/>
      <c r="W48" s="135"/>
    </row>
    <row r="49" spans="1:23" ht="17.25" customHeight="1">
      <c r="A49" s="70">
        <v>4</v>
      </c>
      <c r="B49" s="74" t="s">
        <v>139</v>
      </c>
      <c r="C49" s="72">
        <f t="shared" si="16"/>
        <v>278</v>
      </c>
      <c r="D49" s="72">
        <v>115</v>
      </c>
      <c r="E49" s="72">
        <v>163</v>
      </c>
      <c r="F49" s="72">
        <v>3</v>
      </c>
      <c r="G49" s="72"/>
      <c r="H49" s="72">
        <f>SUM(J49:Q49)</f>
        <v>275</v>
      </c>
      <c r="I49" s="72">
        <f>SUM(J49:P49)</f>
        <v>143</v>
      </c>
      <c r="J49" s="72">
        <v>89</v>
      </c>
      <c r="K49" s="72">
        <v>0</v>
      </c>
      <c r="L49" s="72">
        <v>54</v>
      </c>
      <c r="M49" s="72">
        <v>0</v>
      </c>
      <c r="N49" s="72">
        <v>0</v>
      </c>
      <c r="O49" s="72">
        <v>0</v>
      </c>
      <c r="P49" s="72">
        <v>0</v>
      </c>
      <c r="Q49" s="73">
        <v>132</v>
      </c>
      <c r="R49" s="72">
        <f>SUM(L49:Q49)</f>
        <v>186</v>
      </c>
      <c r="S49" s="138">
        <f>(J49+K49)/I49*100</f>
        <v>62.23776223776224</v>
      </c>
      <c r="T49" s="36"/>
      <c r="V49" s="135"/>
      <c r="W49" s="135"/>
    </row>
    <row r="50" spans="1:23" ht="17.25" customHeight="1">
      <c r="A50" s="70">
        <v>5</v>
      </c>
      <c r="B50" s="74" t="s">
        <v>194</v>
      </c>
      <c r="C50" s="72">
        <f t="shared" si="16"/>
        <v>176</v>
      </c>
      <c r="D50" s="72">
        <v>70</v>
      </c>
      <c r="E50" s="72">
        <v>106</v>
      </c>
      <c r="F50" s="72">
        <v>0</v>
      </c>
      <c r="G50" s="72"/>
      <c r="H50" s="72">
        <f t="shared" si="9"/>
        <v>176</v>
      </c>
      <c r="I50" s="72">
        <f t="shared" si="10"/>
        <v>114</v>
      </c>
      <c r="J50" s="72">
        <v>57</v>
      </c>
      <c r="K50" s="72">
        <v>0</v>
      </c>
      <c r="L50" s="72">
        <v>57</v>
      </c>
      <c r="M50" s="72">
        <v>0</v>
      </c>
      <c r="N50" s="72">
        <v>0</v>
      </c>
      <c r="O50" s="72">
        <v>0</v>
      </c>
      <c r="P50" s="72">
        <v>0</v>
      </c>
      <c r="Q50" s="73">
        <v>62</v>
      </c>
      <c r="R50" s="72">
        <f t="shared" si="12"/>
        <v>119</v>
      </c>
      <c r="S50" s="138">
        <f t="shared" si="8"/>
        <v>50</v>
      </c>
      <c r="T50" s="36"/>
      <c r="V50" s="135"/>
      <c r="W50" s="135"/>
    </row>
    <row r="51" spans="1:23" ht="17.25" customHeight="1">
      <c r="A51" s="70"/>
      <c r="B51" s="74"/>
      <c r="C51" s="72">
        <f t="shared" si="16"/>
        <v>0</v>
      </c>
      <c r="D51" s="72"/>
      <c r="E51" s="72"/>
      <c r="F51" s="72"/>
      <c r="G51" s="72"/>
      <c r="H51" s="72">
        <f t="shared" si="9"/>
        <v>0</v>
      </c>
      <c r="I51" s="72">
        <f t="shared" si="10"/>
        <v>0</v>
      </c>
      <c r="J51" s="72"/>
      <c r="K51" s="72"/>
      <c r="L51" s="72"/>
      <c r="M51" s="72"/>
      <c r="N51" s="72"/>
      <c r="O51" s="72"/>
      <c r="P51" s="72"/>
      <c r="Q51" s="73"/>
      <c r="R51" s="72">
        <f t="shared" si="12"/>
        <v>0</v>
      </c>
      <c r="S51" s="138"/>
      <c r="T51" s="36"/>
      <c r="V51" s="135"/>
      <c r="W51" s="135"/>
    </row>
    <row r="52" spans="1:38" s="137" customFormat="1" ht="17.25" customHeight="1">
      <c r="A52" s="139" t="s">
        <v>96</v>
      </c>
      <c r="B52" s="140" t="s">
        <v>97</v>
      </c>
      <c r="C52" s="133">
        <f>SUM(C53:C58)</f>
        <v>1118</v>
      </c>
      <c r="D52" s="133">
        <f>SUM(D53:D58)</f>
        <v>500</v>
      </c>
      <c r="E52" s="133">
        <f>SUM(E53:E58)</f>
        <v>618</v>
      </c>
      <c r="F52" s="133">
        <f>SUM(F53:F58)</f>
        <v>0</v>
      </c>
      <c r="G52" s="133">
        <f>SUM(G53:G58)</f>
        <v>0</v>
      </c>
      <c r="H52" s="133">
        <f t="shared" si="9"/>
        <v>1118</v>
      </c>
      <c r="I52" s="133">
        <f t="shared" si="10"/>
        <v>720</v>
      </c>
      <c r="J52" s="133">
        <f aca="true" t="shared" si="17" ref="J52:Q52">SUM(J53:J58)</f>
        <v>408</v>
      </c>
      <c r="K52" s="133">
        <f t="shared" si="17"/>
        <v>5</v>
      </c>
      <c r="L52" s="133">
        <f t="shared" si="17"/>
        <v>292</v>
      </c>
      <c r="M52" s="133">
        <f t="shared" si="17"/>
        <v>13</v>
      </c>
      <c r="N52" s="133">
        <f t="shared" si="17"/>
        <v>0</v>
      </c>
      <c r="O52" s="133">
        <f t="shared" si="17"/>
        <v>0</v>
      </c>
      <c r="P52" s="133">
        <f t="shared" si="17"/>
        <v>2</v>
      </c>
      <c r="Q52" s="133">
        <f t="shared" si="17"/>
        <v>398</v>
      </c>
      <c r="R52" s="133">
        <f t="shared" si="12"/>
        <v>705</v>
      </c>
      <c r="S52" s="141">
        <f t="shared" si="8"/>
        <v>57.36111111111111</v>
      </c>
      <c r="T52" s="86"/>
      <c r="U52" s="86"/>
      <c r="V52" s="135"/>
      <c r="W52" s="135"/>
      <c r="X52" s="135"/>
      <c r="Y52" s="135"/>
      <c r="Z52" s="135"/>
      <c r="AA52" s="135"/>
      <c r="AB52" s="135"/>
      <c r="AC52" s="135"/>
      <c r="AD52" s="135"/>
      <c r="AE52" s="135"/>
      <c r="AF52" s="135"/>
      <c r="AG52" s="135"/>
      <c r="AH52" s="135"/>
      <c r="AI52" s="135"/>
      <c r="AJ52" s="135"/>
      <c r="AK52" s="135"/>
      <c r="AL52" s="136"/>
    </row>
    <row r="53" spans="1:23" ht="17.25" customHeight="1">
      <c r="A53" s="70" t="s">
        <v>26</v>
      </c>
      <c r="B53" s="74" t="s">
        <v>168</v>
      </c>
      <c r="C53" s="72">
        <f aca="true" t="shared" si="18" ref="C53:C58">SUM(D53:E53)</f>
        <v>39</v>
      </c>
      <c r="D53" s="72">
        <v>13</v>
      </c>
      <c r="E53" s="72">
        <v>26</v>
      </c>
      <c r="F53" s="72"/>
      <c r="G53" s="72"/>
      <c r="H53" s="72">
        <f aca="true" t="shared" si="19" ref="H53:H58">SUM(J53:Q53)</f>
        <v>39</v>
      </c>
      <c r="I53" s="72">
        <f aca="true" t="shared" si="20" ref="I53:I58">SUM(J53:P53)</f>
        <v>37</v>
      </c>
      <c r="J53" s="72">
        <v>22</v>
      </c>
      <c r="K53" s="72"/>
      <c r="L53" s="72">
        <v>15</v>
      </c>
      <c r="M53" s="72"/>
      <c r="N53" s="72"/>
      <c r="O53" s="72"/>
      <c r="P53" s="72"/>
      <c r="Q53" s="73">
        <v>2</v>
      </c>
      <c r="R53" s="72">
        <f aca="true" t="shared" si="21" ref="R53:R58">SUM(L53:Q53)</f>
        <v>17</v>
      </c>
      <c r="S53" s="138">
        <f>(J53+K53)/I53*100</f>
        <v>59.45945945945946</v>
      </c>
      <c r="T53" s="36"/>
      <c r="V53" s="135"/>
      <c r="W53" s="135"/>
    </row>
    <row r="54" spans="1:23" ht="17.25" customHeight="1">
      <c r="A54" s="70" t="s">
        <v>27</v>
      </c>
      <c r="B54" s="74" t="s">
        <v>169</v>
      </c>
      <c r="C54" s="72">
        <f t="shared" si="18"/>
        <v>337</v>
      </c>
      <c r="D54" s="72">
        <v>96</v>
      </c>
      <c r="E54" s="72">
        <v>241</v>
      </c>
      <c r="F54" s="72"/>
      <c r="G54" s="72"/>
      <c r="H54" s="72">
        <f t="shared" si="19"/>
        <v>337</v>
      </c>
      <c r="I54" s="72">
        <f t="shared" si="20"/>
        <v>254</v>
      </c>
      <c r="J54" s="72">
        <v>191</v>
      </c>
      <c r="K54" s="72">
        <v>1</v>
      </c>
      <c r="L54" s="72">
        <v>60</v>
      </c>
      <c r="M54" s="72">
        <v>1</v>
      </c>
      <c r="N54" s="72"/>
      <c r="O54" s="72"/>
      <c r="P54" s="72">
        <v>1</v>
      </c>
      <c r="Q54" s="73">
        <v>83</v>
      </c>
      <c r="R54" s="72">
        <f t="shared" si="21"/>
        <v>145</v>
      </c>
      <c r="S54" s="138">
        <f>(J54+K54)/I54*100</f>
        <v>75.59055118110236</v>
      </c>
      <c r="T54" s="36"/>
      <c r="V54" s="135"/>
      <c r="W54" s="135"/>
    </row>
    <row r="55" spans="1:23" ht="17.25" customHeight="1">
      <c r="A55" s="70" t="s">
        <v>28</v>
      </c>
      <c r="B55" s="74" t="s">
        <v>170</v>
      </c>
      <c r="C55" s="72">
        <f t="shared" si="18"/>
        <v>238</v>
      </c>
      <c r="D55" s="72">
        <v>154</v>
      </c>
      <c r="E55" s="72">
        <v>84</v>
      </c>
      <c r="F55" s="72"/>
      <c r="G55" s="72"/>
      <c r="H55" s="72">
        <f t="shared" si="19"/>
        <v>238</v>
      </c>
      <c r="I55" s="72">
        <f t="shared" si="20"/>
        <v>116</v>
      </c>
      <c r="J55" s="72">
        <v>40</v>
      </c>
      <c r="K55" s="72">
        <v>3</v>
      </c>
      <c r="L55" s="72">
        <v>68</v>
      </c>
      <c r="M55" s="72">
        <v>5</v>
      </c>
      <c r="N55" s="72"/>
      <c r="O55" s="72"/>
      <c r="P55" s="72"/>
      <c r="Q55" s="73">
        <v>122</v>
      </c>
      <c r="R55" s="72">
        <f t="shared" si="21"/>
        <v>195</v>
      </c>
      <c r="S55" s="138">
        <f>(J55+K55)/I55*100</f>
        <v>37.06896551724138</v>
      </c>
      <c r="T55" s="36"/>
      <c r="V55" s="135"/>
      <c r="W55" s="135"/>
    </row>
    <row r="56" spans="1:23" ht="17.25" customHeight="1">
      <c r="A56" s="70" t="s">
        <v>39</v>
      </c>
      <c r="B56" s="74" t="s">
        <v>171</v>
      </c>
      <c r="C56" s="72">
        <f t="shared" si="18"/>
        <v>223</v>
      </c>
      <c r="D56" s="72">
        <v>118</v>
      </c>
      <c r="E56" s="72">
        <v>105</v>
      </c>
      <c r="F56" s="72"/>
      <c r="G56" s="72"/>
      <c r="H56" s="72">
        <f t="shared" si="19"/>
        <v>223</v>
      </c>
      <c r="I56" s="72">
        <f t="shared" si="20"/>
        <v>139</v>
      </c>
      <c r="J56" s="72">
        <v>48</v>
      </c>
      <c r="K56" s="72"/>
      <c r="L56" s="72">
        <v>88</v>
      </c>
      <c r="M56" s="72">
        <v>3</v>
      </c>
      <c r="N56" s="72"/>
      <c r="O56" s="72"/>
      <c r="P56" s="72"/>
      <c r="Q56" s="73">
        <v>84</v>
      </c>
      <c r="R56" s="72">
        <f t="shared" si="21"/>
        <v>175</v>
      </c>
      <c r="S56" s="138">
        <f>(J56+K56)/I56*100</f>
        <v>34.53237410071942</v>
      </c>
      <c r="T56" s="36"/>
      <c r="V56" s="135"/>
      <c r="W56" s="135"/>
    </row>
    <row r="57" spans="1:23" ht="17.25" customHeight="1">
      <c r="A57" s="70" t="s">
        <v>40</v>
      </c>
      <c r="B57" s="74" t="s">
        <v>172</v>
      </c>
      <c r="C57" s="72">
        <f t="shared" si="18"/>
        <v>281</v>
      </c>
      <c r="D57" s="72">
        <v>119</v>
      </c>
      <c r="E57" s="72">
        <v>162</v>
      </c>
      <c r="F57" s="72"/>
      <c r="G57" s="72"/>
      <c r="H57" s="72">
        <f t="shared" si="19"/>
        <v>281</v>
      </c>
      <c r="I57" s="72">
        <f t="shared" si="20"/>
        <v>174</v>
      </c>
      <c r="J57" s="72">
        <v>107</v>
      </c>
      <c r="K57" s="72">
        <v>1</v>
      </c>
      <c r="L57" s="72">
        <v>61</v>
      </c>
      <c r="M57" s="72">
        <v>4</v>
      </c>
      <c r="N57" s="72"/>
      <c r="O57" s="72"/>
      <c r="P57" s="72">
        <v>1</v>
      </c>
      <c r="Q57" s="73">
        <v>107</v>
      </c>
      <c r="R57" s="72">
        <f t="shared" si="21"/>
        <v>173</v>
      </c>
      <c r="S57" s="138">
        <f>(J57+K57)/I57*100</f>
        <v>62.06896551724138</v>
      </c>
      <c r="T57" s="36"/>
      <c r="V57" s="135"/>
      <c r="W57" s="135"/>
    </row>
    <row r="58" spans="1:23" ht="17.25" customHeight="1">
      <c r="A58" s="70"/>
      <c r="B58" s="74"/>
      <c r="C58" s="72">
        <f t="shared" si="18"/>
        <v>0</v>
      </c>
      <c r="D58" s="72"/>
      <c r="E58" s="72"/>
      <c r="F58" s="72"/>
      <c r="G58" s="72"/>
      <c r="H58" s="72">
        <f t="shared" si="19"/>
        <v>0</v>
      </c>
      <c r="I58" s="72">
        <f t="shared" si="20"/>
        <v>0</v>
      </c>
      <c r="J58" s="72"/>
      <c r="K58" s="72"/>
      <c r="L58" s="72"/>
      <c r="M58" s="72"/>
      <c r="N58" s="72"/>
      <c r="O58" s="72"/>
      <c r="P58" s="72"/>
      <c r="Q58" s="73"/>
      <c r="R58" s="72">
        <f t="shared" si="21"/>
        <v>0</v>
      </c>
      <c r="S58" s="138"/>
      <c r="T58" s="36"/>
      <c r="V58" s="135"/>
      <c r="W58" s="135"/>
    </row>
    <row r="59" spans="1:38" s="137" customFormat="1" ht="17.25" customHeight="1">
      <c r="A59" s="139" t="s">
        <v>98</v>
      </c>
      <c r="B59" s="140" t="s">
        <v>99</v>
      </c>
      <c r="C59" s="133">
        <f>SUM(C60:C68)</f>
        <v>1598</v>
      </c>
      <c r="D59" s="133">
        <f>SUM(D60:D68)</f>
        <v>815</v>
      </c>
      <c r="E59" s="133">
        <f>SUM(E60:E68)</f>
        <v>783</v>
      </c>
      <c r="F59" s="133">
        <f>SUM(F60:F68)</f>
        <v>13</v>
      </c>
      <c r="G59" s="133">
        <f>SUM(G60:G68)</f>
        <v>0</v>
      </c>
      <c r="H59" s="133">
        <f>SUM(J59:Q59)</f>
        <v>1585</v>
      </c>
      <c r="I59" s="133">
        <f>SUM(J59:P59)</f>
        <v>1052</v>
      </c>
      <c r="J59" s="133">
        <f>SUM(J60:J68)</f>
        <v>569</v>
      </c>
      <c r="K59" s="133">
        <f aca="true" t="shared" si="22" ref="K59:Q59">SUM(K60:K68)</f>
        <v>5</v>
      </c>
      <c r="L59" s="133">
        <f t="shared" si="22"/>
        <v>425</v>
      </c>
      <c r="M59" s="133">
        <f t="shared" si="22"/>
        <v>41</v>
      </c>
      <c r="N59" s="133">
        <f t="shared" si="22"/>
        <v>0</v>
      </c>
      <c r="O59" s="133">
        <f t="shared" si="22"/>
        <v>0</v>
      </c>
      <c r="P59" s="133">
        <f t="shared" si="22"/>
        <v>12</v>
      </c>
      <c r="Q59" s="133">
        <f t="shared" si="22"/>
        <v>533</v>
      </c>
      <c r="R59" s="133">
        <f>SUM(L59:Q59)</f>
        <v>1011</v>
      </c>
      <c r="S59" s="141">
        <f>(J59+K59)/I59*100</f>
        <v>54.562737642585546</v>
      </c>
      <c r="T59" s="86"/>
      <c r="U59" s="86"/>
      <c r="V59" s="135"/>
      <c r="W59" s="135"/>
      <c r="X59" s="135"/>
      <c r="Y59" s="135"/>
      <c r="Z59" s="135"/>
      <c r="AA59" s="135"/>
      <c r="AB59" s="135"/>
      <c r="AC59" s="135"/>
      <c r="AD59" s="135"/>
      <c r="AE59" s="135"/>
      <c r="AF59" s="135"/>
      <c r="AG59" s="135"/>
      <c r="AH59" s="135"/>
      <c r="AI59" s="135"/>
      <c r="AJ59" s="135"/>
      <c r="AK59" s="135"/>
      <c r="AL59" s="136"/>
    </row>
    <row r="60" spans="1:23" ht="17.25" customHeight="1">
      <c r="A60" s="70">
        <v>1</v>
      </c>
      <c r="B60" s="106" t="s">
        <v>177</v>
      </c>
      <c r="C60" s="72">
        <f>SUM(D60:E60)</f>
        <v>181</v>
      </c>
      <c r="D60" s="72">
        <v>86</v>
      </c>
      <c r="E60" s="72">
        <v>95</v>
      </c>
      <c r="F60" s="72">
        <v>1</v>
      </c>
      <c r="G60" s="72">
        <v>0</v>
      </c>
      <c r="H60" s="72">
        <f>SUM(J60:Q60)</f>
        <v>180</v>
      </c>
      <c r="I60" s="72">
        <f>SUM(J60:P60)</f>
        <v>116</v>
      </c>
      <c r="J60" s="72">
        <v>70</v>
      </c>
      <c r="K60" s="72">
        <v>1</v>
      </c>
      <c r="L60" s="72">
        <v>33</v>
      </c>
      <c r="M60" s="72">
        <v>12</v>
      </c>
      <c r="N60" s="72">
        <v>0</v>
      </c>
      <c r="O60" s="72">
        <v>0</v>
      </c>
      <c r="P60" s="72">
        <v>0</v>
      </c>
      <c r="Q60" s="72">
        <v>64</v>
      </c>
      <c r="R60" s="72">
        <f>SUM(L60:Q60)</f>
        <v>109</v>
      </c>
      <c r="S60" s="138">
        <f>(J60+K60)/I60*100</f>
        <v>61.206896551724135</v>
      </c>
      <c r="T60" s="36"/>
      <c r="V60" s="135"/>
      <c r="W60" s="135"/>
    </row>
    <row r="61" spans="1:23" ht="17.25" customHeight="1">
      <c r="A61" s="70">
        <v>2</v>
      </c>
      <c r="B61" s="106" t="s">
        <v>163</v>
      </c>
      <c r="C61" s="72">
        <f>SUM(D61:E61)</f>
        <v>151</v>
      </c>
      <c r="D61" s="72">
        <v>90</v>
      </c>
      <c r="E61" s="72">
        <v>61</v>
      </c>
      <c r="F61" s="72">
        <v>0</v>
      </c>
      <c r="G61" s="72">
        <v>0</v>
      </c>
      <c r="H61" s="72">
        <f aca="true" t="shared" si="23" ref="H61:H68">SUM(J61:Q61)</f>
        <v>151</v>
      </c>
      <c r="I61" s="72">
        <f aca="true" t="shared" si="24" ref="I61:I68">SUM(J61:P61)</f>
        <v>112</v>
      </c>
      <c r="J61" s="72">
        <v>40</v>
      </c>
      <c r="K61" s="72">
        <v>0</v>
      </c>
      <c r="L61" s="72">
        <v>56</v>
      </c>
      <c r="M61" s="72">
        <v>16</v>
      </c>
      <c r="N61" s="72">
        <v>0</v>
      </c>
      <c r="O61" s="72">
        <v>0</v>
      </c>
      <c r="P61" s="72">
        <v>0</v>
      </c>
      <c r="Q61" s="73">
        <v>39</v>
      </c>
      <c r="R61" s="72">
        <f aca="true" t="shared" si="25" ref="R61:R68">SUM(L61:Q61)</f>
        <v>111</v>
      </c>
      <c r="S61" s="138">
        <f aca="true" t="shared" si="26" ref="S61:S67">(J61+K61)/I61*100</f>
        <v>35.714285714285715</v>
      </c>
      <c r="T61" s="36"/>
      <c r="V61" s="135"/>
      <c r="W61" s="135"/>
    </row>
    <row r="62" spans="1:23" ht="17.25" customHeight="1">
      <c r="A62" s="70">
        <v>3</v>
      </c>
      <c r="B62" s="106" t="s">
        <v>164</v>
      </c>
      <c r="C62" s="72">
        <f aca="true" t="shared" si="27" ref="C62:C68">SUM(D62:E62)</f>
        <v>225</v>
      </c>
      <c r="D62" s="72">
        <v>133</v>
      </c>
      <c r="E62" s="72">
        <v>92</v>
      </c>
      <c r="F62" s="72">
        <v>2</v>
      </c>
      <c r="G62" s="72">
        <v>0</v>
      </c>
      <c r="H62" s="72">
        <f t="shared" si="23"/>
        <v>223</v>
      </c>
      <c r="I62" s="72">
        <f t="shared" si="24"/>
        <v>133</v>
      </c>
      <c r="J62" s="72">
        <v>63</v>
      </c>
      <c r="K62" s="72">
        <v>2</v>
      </c>
      <c r="L62" s="72">
        <v>68</v>
      </c>
      <c r="M62" s="72">
        <v>0</v>
      </c>
      <c r="N62" s="72">
        <v>0</v>
      </c>
      <c r="O62" s="72">
        <v>0</v>
      </c>
      <c r="P62" s="72">
        <v>0</v>
      </c>
      <c r="Q62" s="73">
        <v>90</v>
      </c>
      <c r="R62" s="72">
        <f t="shared" si="25"/>
        <v>158</v>
      </c>
      <c r="S62" s="138">
        <f t="shared" si="26"/>
        <v>48.87218045112782</v>
      </c>
      <c r="T62" s="36"/>
      <c r="V62" s="135"/>
      <c r="W62" s="135"/>
    </row>
    <row r="63" spans="1:23" ht="17.25" customHeight="1">
      <c r="A63" s="70">
        <v>4</v>
      </c>
      <c r="B63" s="106" t="s">
        <v>166</v>
      </c>
      <c r="C63" s="72">
        <f t="shared" si="27"/>
        <v>231</v>
      </c>
      <c r="D63" s="72">
        <v>122</v>
      </c>
      <c r="E63" s="72">
        <v>109</v>
      </c>
      <c r="F63" s="72">
        <v>0</v>
      </c>
      <c r="G63" s="72">
        <v>0</v>
      </c>
      <c r="H63" s="72">
        <f t="shared" si="23"/>
        <v>231</v>
      </c>
      <c r="I63" s="72">
        <f t="shared" si="24"/>
        <v>144</v>
      </c>
      <c r="J63" s="72">
        <v>79</v>
      </c>
      <c r="K63" s="72">
        <v>0</v>
      </c>
      <c r="L63" s="72">
        <v>63</v>
      </c>
      <c r="M63" s="72">
        <v>2</v>
      </c>
      <c r="N63" s="72">
        <v>0</v>
      </c>
      <c r="O63" s="72">
        <v>0</v>
      </c>
      <c r="P63" s="72">
        <v>0</v>
      </c>
      <c r="Q63" s="73">
        <v>87</v>
      </c>
      <c r="R63" s="72">
        <f t="shared" si="25"/>
        <v>152</v>
      </c>
      <c r="S63" s="138">
        <f t="shared" si="26"/>
        <v>54.861111111111114</v>
      </c>
      <c r="T63" s="36"/>
      <c r="V63" s="135"/>
      <c r="W63" s="135"/>
    </row>
    <row r="64" spans="1:23" ht="17.25" customHeight="1">
      <c r="A64" s="70">
        <v>5</v>
      </c>
      <c r="B64" s="106" t="s">
        <v>167</v>
      </c>
      <c r="C64" s="72">
        <f t="shared" si="27"/>
        <v>330</v>
      </c>
      <c r="D64" s="72">
        <v>159</v>
      </c>
      <c r="E64" s="72">
        <v>171</v>
      </c>
      <c r="F64" s="72">
        <v>3</v>
      </c>
      <c r="G64" s="72">
        <v>0</v>
      </c>
      <c r="H64" s="72">
        <f t="shared" si="23"/>
        <v>327</v>
      </c>
      <c r="I64" s="72">
        <f t="shared" si="24"/>
        <v>204</v>
      </c>
      <c r="J64" s="72">
        <v>122</v>
      </c>
      <c r="K64" s="72">
        <v>1</v>
      </c>
      <c r="L64" s="72">
        <v>77</v>
      </c>
      <c r="M64" s="72">
        <v>4</v>
      </c>
      <c r="N64" s="72">
        <v>0</v>
      </c>
      <c r="O64" s="72">
        <v>0</v>
      </c>
      <c r="P64" s="72">
        <v>0</v>
      </c>
      <c r="Q64" s="73">
        <v>123</v>
      </c>
      <c r="R64" s="72">
        <f t="shared" si="25"/>
        <v>204</v>
      </c>
      <c r="S64" s="138">
        <f t="shared" si="26"/>
        <v>60.29411764705882</v>
      </c>
      <c r="T64" s="36"/>
      <c r="V64" s="135"/>
      <c r="W64" s="135"/>
    </row>
    <row r="65" spans="1:23" ht="17.25" customHeight="1">
      <c r="A65" s="70">
        <v>6</v>
      </c>
      <c r="B65" s="106" t="s">
        <v>175</v>
      </c>
      <c r="C65" s="72">
        <f t="shared" si="27"/>
        <v>305</v>
      </c>
      <c r="D65" s="72">
        <v>164</v>
      </c>
      <c r="E65" s="72">
        <v>141</v>
      </c>
      <c r="F65" s="72">
        <v>5</v>
      </c>
      <c r="G65" s="72">
        <v>0</v>
      </c>
      <c r="H65" s="72">
        <f t="shared" si="23"/>
        <v>300</v>
      </c>
      <c r="I65" s="72">
        <f t="shared" si="24"/>
        <v>202</v>
      </c>
      <c r="J65" s="72">
        <v>96</v>
      </c>
      <c r="K65" s="72">
        <v>1</v>
      </c>
      <c r="L65" s="72">
        <v>93</v>
      </c>
      <c r="M65" s="72">
        <v>6</v>
      </c>
      <c r="N65" s="72">
        <v>0</v>
      </c>
      <c r="O65" s="72">
        <v>0</v>
      </c>
      <c r="P65" s="72">
        <v>6</v>
      </c>
      <c r="Q65" s="73">
        <v>98</v>
      </c>
      <c r="R65" s="72">
        <f t="shared" si="25"/>
        <v>203</v>
      </c>
      <c r="S65" s="138">
        <f t="shared" si="26"/>
        <v>48.01980198019802</v>
      </c>
      <c r="T65" s="36"/>
      <c r="V65" s="135"/>
      <c r="W65" s="135"/>
    </row>
    <row r="66" spans="1:23" ht="17.25" customHeight="1">
      <c r="A66" s="70">
        <v>7</v>
      </c>
      <c r="B66" s="106" t="s">
        <v>155</v>
      </c>
      <c r="C66" s="72">
        <f t="shared" si="27"/>
        <v>131</v>
      </c>
      <c r="D66" s="72">
        <v>60</v>
      </c>
      <c r="E66" s="72">
        <v>71</v>
      </c>
      <c r="F66" s="72">
        <v>2</v>
      </c>
      <c r="G66" s="72">
        <v>0</v>
      </c>
      <c r="H66" s="72">
        <f t="shared" si="23"/>
        <v>129</v>
      </c>
      <c r="I66" s="72">
        <f t="shared" si="24"/>
        <v>97</v>
      </c>
      <c r="J66" s="72">
        <v>59</v>
      </c>
      <c r="K66" s="72">
        <v>0</v>
      </c>
      <c r="L66" s="72">
        <v>31</v>
      </c>
      <c r="M66" s="72">
        <v>1</v>
      </c>
      <c r="N66" s="72">
        <v>0</v>
      </c>
      <c r="O66" s="72">
        <v>0</v>
      </c>
      <c r="P66" s="72">
        <v>6</v>
      </c>
      <c r="Q66" s="73">
        <v>32</v>
      </c>
      <c r="R66" s="72">
        <f t="shared" si="25"/>
        <v>70</v>
      </c>
      <c r="S66" s="138">
        <f t="shared" si="26"/>
        <v>60.824742268041234</v>
      </c>
      <c r="T66" s="36"/>
      <c r="V66" s="135"/>
      <c r="W66" s="135"/>
    </row>
    <row r="67" spans="1:23" ht="17.25" customHeight="1">
      <c r="A67" s="70">
        <v>8</v>
      </c>
      <c r="B67" s="106" t="s">
        <v>165</v>
      </c>
      <c r="C67" s="72">
        <f t="shared" si="27"/>
        <v>44</v>
      </c>
      <c r="D67" s="72">
        <v>1</v>
      </c>
      <c r="E67" s="72">
        <v>43</v>
      </c>
      <c r="F67" s="72">
        <v>0</v>
      </c>
      <c r="G67" s="72">
        <v>0</v>
      </c>
      <c r="H67" s="72">
        <f t="shared" si="23"/>
        <v>44</v>
      </c>
      <c r="I67" s="72">
        <f t="shared" si="24"/>
        <v>44</v>
      </c>
      <c r="J67" s="72">
        <v>40</v>
      </c>
      <c r="K67" s="72">
        <v>0</v>
      </c>
      <c r="L67" s="72">
        <v>4</v>
      </c>
      <c r="M67" s="72">
        <v>0</v>
      </c>
      <c r="N67" s="72">
        <v>0</v>
      </c>
      <c r="O67" s="72">
        <v>0</v>
      </c>
      <c r="P67" s="72">
        <v>0</v>
      </c>
      <c r="Q67" s="73">
        <v>0</v>
      </c>
      <c r="R67" s="72">
        <f t="shared" si="25"/>
        <v>4</v>
      </c>
      <c r="S67" s="138">
        <f t="shared" si="26"/>
        <v>90.9090909090909</v>
      </c>
      <c r="T67" s="36"/>
      <c r="V67" s="135"/>
      <c r="W67" s="135"/>
    </row>
    <row r="68" spans="1:23" ht="17.25" customHeight="1">
      <c r="A68" s="70"/>
      <c r="B68" s="74"/>
      <c r="C68" s="72">
        <f t="shared" si="27"/>
        <v>0</v>
      </c>
      <c r="D68" s="72"/>
      <c r="E68" s="72"/>
      <c r="F68" s="72"/>
      <c r="G68" s="72"/>
      <c r="H68" s="72">
        <f t="shared" si="23"/>
        <v>0</v>
      </c>
      <c r="I68" s="72">
        <f t="shared" si="24"/>
        <v>0</v>
      </c>
      <c r="J68" s="72"/>
      <c r="K68" s="72"/>
      <c r="L68" s="72"/>
      <c r="M68" s="72"/>
      <c r="N68" s="72"/>
      <c r="O68" s="72"/>
      <c r="P68" s="72"/>
      <c r="Q68" s="73"/>
      <c r="R68" s="72">
        <f t="shared" si="25"/>
        <v>0</v>
      </c>
      <c r="S68" s="138"/>
      <c r="T68" s="36"/>
      <c r="V68" s="135"/>
      <c r="W68" s="135"/>
    </row>
    <row r="69" spans="1:38" s="137" customFormat="1" ht="17.25" customHeight="1">
      <c r="A69" s="139" t="s">
        <v>100</v>
      </c>
      <c r="B69" s="140" t="s">
        <v>101</v>
      </c>
      <c r="C69" s="133">
        <f>SUM(C70:C79)</f>
        <v>2040</v>
      </c>
      <c r="D69" s="133">
        <f>SUM(D70:D79)</f>
        <v>1141</v>
      </c>
      <c r="E69" s="133">
        <f>SUM(E70:E79)</f>
        <v>899</v>
      </c>
      <c r="F69" s="133">
        <f>SUM(F70:F79)</f>
        <v>8</v>
      </c>
      <c r="G69" s="133">
        <f>SUM(G70:G79)</f>
        <v>0</v>
      </c>
      <c r="H69" s="133">
        <f>SUM(J69:Q69)</f>
        <v>2032</v>
      </c>
      <c r="I69" s="133">
        <f>SUM(J69:P69)</f>
        <v>1207</v>
      </c>
      <c r="J69" s="133">
        <f aca="true" t="shared" si="28" ref="J69:Q69">SUM(J70:J79)</f>
        <v>594</v>
      </c>
      <c r="K69" s="133">
        <f t="shared" si="28"/>
        <v>14</v>
      </c>
      <c r="L69" s="133">
        <f t="shared" si="28"/>
        <v>596</v>
      </c>
      <c r="M69" s="133">
        <f t="shared" si="28"/>
        <v>3</v>
      </c>
      <c r="N69" s="133">
        <f t="shared" si="28"/>
        <v>0</v>
      </c>
      <c r="O69" s="133">
        <f t="shared" si="28"/>
        <v>0</v>
      </c>
      <c r="P69" s="133">
        <f t="shared" si="28"/>
        <v>0</v>
      </c>
      <c r="Q69" s="133">
        <f t="shared" si="28"/>
        <v>825</v>
      </c>
      <c r="R69" s="133">
        <f>SUM(L69:Q69)</f>
        <v>1424</v>
      </c>
      <c r="S69" s="141">
        <f>(J69+K69)/I69*100</f>
        <v>50.3728251864126</v>
      </c>
      <c r="T69" s="86"/>
      <c r="U69" s="86"/>
      <c r="V69" s="135"/>
      <c r="W69" s="135"/>
      <c r="X69" s="135"/>
      <c r="Y69" s="135"/>
      <c r="Z69" s="135"/>
      <c r="AA69" s="135"/>
      <c r="AB69" s="135"/>
      <c r="AC69" s="135"/>
      <c r="AD69" s="135"/>
      <c r="AE69" s="135"/>
      <c r="AF69" s="135"/>
      <c r="AG69" s="135"/>
      <c r="AH69" s="135"/>
      <c r="AI69" s="135"/>
      <c r="AJ69" s="135"/>
      <c r="AK69" s="135"/>
      <c r="AL69" s="136"/>
    </row>
    <row r="70" spans="1:23" ht="17.25" customHeight="1">
      <c r="A70" s="70">
        <v>1</v>
      </c>
      <c r="B70" s="71" t="s">
        <v>130</v>
      </c>
      <c r="C70" s="72">
        <f>SUM(D70:E70)</f>
        <v>329</v>
      </c>
      <c r="D70" s="72">
        <v>205</v>
      </c>
      <c r="E70" s="72">
        <v>124</v>
      </c>
      <c r="F70" s="72">
        <v>2</v>
      </c>
      <c r="G70" s="72">
        <v>0</v>
      </c>
      <c r="H70" s="72">
        <f aca="true" t="shared" si="29" ref="H70:H79">SUM(J70:Q70)</f>
        <v>327</v>
      </c>
      <c r="I70" s="72">
        <f aca="true" t="shared" si="30" ref="I70:I79">SUM(J70:P70)</f>
        <v>175</v>
      </c>
      <c r="J70" s="72">
        <v>94</v>
      </c>
      <c r="K70" s="72">
        <v>3</v>
      </c>
      <c r="L70" s="72">
        <v>78</v>
      </c>
      <c r="M70" s="72">
        <v>0</v>
      </c>
      <c r="N70" s="72">
        <v>0</v>
      </c>
      <c r="O70" s="72">
        <v>0</v>
      </c>
      <c r="P70" s="72">
        <v>0</v>
      </c>
      <c r="Q70" s="73">
        <v>152</v>
      </c>
      <c r="R70" s="72">
        <f aca="true" t="shared" si="31" ref="R70:R79">SUM(L70:Q70)</f>
        <v>230</v>
      </c>
      <c r="S70" s="138">
        <f aca="true" t="shared" si="32" ref="S70:S78">(J70+K70)/I70*100</f>
        <v>55.42857142857143</v>
      </c>
      <c r="T70" s="36"/>
      <c r="V70" s="135"/>
      <c r="W70" s="135"/>
    </row>
    <row r="71" spans="1:23" ht="17.25" customHeight="1">
      <c r="A71" s="70">
        <v>2</v>
      </c>
      <c r="B71" s="71" t="s">
        <v>131</v>
      </c>
      <c r="C71" s="72">
        <f aca="true" t="shared" si="33" ref="C71:C79">SUM(D71:E71)</f>
        <v>366</v>
      </c>
      <c r="D71" s="72">
        <v>192</v>
      </c>
      <c r="E71" s="72">
        <v>174</v>
      </c>
      <c r="F71" s="72">
        <v>3</v>
      </c>
      <c r="G71" s="72">
        <v>0</v>
      </c>
      <c r="H71" s="72">
        <f t="shared" si="29"/>
        <v>363</v>
      </c>
      <c r="I71" s="72">
        <f t="shared" si="30"/>
        <v>221</v>
      </c>
      <c r="J71" s="72">
        <v>89</v>
      </c>
      <c r="K71" s="72">
        <v>1</v>
      </c>
      <c r="L71" s="72">
        <v>128</v>
      </c>
      <c r="M71" s="72">
        <v>3</v>
      </c>
      <c r="N71" s="72">
        <v>0</v>
      </c>
      <c r="O71" s="72">
        <v>0</v>
      </c>
      <c r="P71" s="72">
        <v>0</v>
      </c>
      <c r="Q71" s="73">
        <v>142</v>
      </c>
      <c r="R71" s="72">
        <f t="shared" si="31"/>
        <v>273</v>
      </c>
      <c r="S71" s="138">
        <f t="shared" si="32"/>
        <v>40.723981900452486</v>
      </c>
      <c r="T71" s="36"/>
      <c r="V71" s="135"/>
      <c r="W71" s="135"/>
    </row>
    <row r="72" spans="1:23" ht="17.25" customHeight="1">
      <c r="A72" s="70">
        <v>3</v>
      </c>
      <c r="B72" s="71" t="s">
        <v>132</v>
      </c>
      <c r="C72" s="72">
        <f t="shared" si="33"/>
        <v>324</v>
      </c>
      <c r="D72" s="72">
        <v>142</v>
      </c>
      <c r="E72" s="72">
        <v>182</v>
      </c>
      <c r="F72" s="72">
        <v>1</v>
      </c>
      <c r="G72" s="72">
        <v>0</v>
      </c>
      <c r="H72" s="72">
        <f t="shared" si="29"/>
        <v>323</v>
      </c>
      <c r="I72" s="72">
        <f t="shared" si="30"/>
        <v>232</v>
      </c>
      <c r="J72" s="72">
        <v>134</v>
      </c>
      <c r="K72" s="72">
        <v>3</v>
      </c>
      <c r="L72" s="72">
        <v>95</v>
      </c>
      <c r="M72" s="72">
        <v>0</v>
      </c>
      <c r="N72" s="72">
        <v>0</v>
      </c>
      <c r="O72" s="72">
        <v>0</v>
      </c>
      <c r="P72" s="72">
        <v>0</v>
      </c>
      <c r="Q72" s="73">
        <v>91</v>
      </c>
      <c r="R72" s="72">
        <f t="shared" si="31"/>
        <v>186</v>
      </c>
      <c r="S72" s="138">
        <f t="shared" si="32"/>
        <v>59.05172413793104</v>
      </c>
      <c r="T72" s="36"/>
      <c r="V72" s="135"/>
      <c r="W72" s="135"/>
    </row>
    <row r="73" spans="1:23" ht="17.25" customHeight="1">
      <c r="A73" s="70">
        <v>4</v>
      </c>
      <c r="B73" s="71" t="s">
        <v>133</v>
      </c>
      <c r="C73" s="72">
        <f>SUM(D73:E73)</f>
        <v>328</v>
      </c>
      <c r="D73" s="72">
        <v>208</v>
      </c>
      <c r="E73" s="72">
        <v>120</v>
      </c>
      <c r="F73" s="72">
        <v>0</v>
      </c>
      <c r="G73" s="72">
        <v>0</v>
      </c>
      <c r="H73" s="72">
        <f>SUM(J73:Q73)</f>
        <v>328</v>
      </c>
      <c r="I73" s="72">
        <f>SUM(J73:P73)</f>
        <v>176</v>
      </c>
      <c r="J73" s="72">
        <v>77</v>
      </c>
      <c r="K73" s="72">
        <v>5</v>
      </c>
      <c r="L73" s="72">
        <v>94</v>
      </c>
      <c r="M73" s="72">
        <v>0</v>
      </c>
      <c r="N73" s="72">
        <v>0</v>
      </c>
      <c r="O73" s="72">
        <v>0</v>
      </c>
      <c r="P73" s="72">
        <v>0</v>
      </c>
      <c r="Q73" s="73">
        <v>152</v>
      </c>
      <c r="R73" s="72">
        <f>SUM(L73:Q73)</f>
        <v>246</v>
      </c>
      <c r="S73" s="138">
        <f>(J73+K73)/I73*100</f>
        <v>46.590909090909086</v>
      </c>
      <c r="T73" s="36"/>
      <c r="V73" s="135"/>
      <c r="W73" s="135"/>
    </row>
    <row r="74" spans="1:23" ht="17.25" customHeight="1">
      <c r="A74" s="70">
        <v>5</v>
      </c>
      <c r="B74" s="71" t="s">
        <v>134</v>
      </c>
      <c r="C74" s="72">
        <f>SUM(D74:E74)</f>
        <v>389</v>
      </c>
      <c r="D74" s="72">
        <v>243</v>
      </c>
      <c r="E74" s="72">
        <v>146</v>
      </c>
      <c r="F74" s="72">
        <v>2</v>
      </c>
      <c r="G74" s="72">
        <v>0</v>
      </c>
      <c r="H74" s="72">
        <f>SUM(J74:Q74)</f>
        <v>387</v>
      </c>
      <c r="I74" s="72">
        <f>SUM(J74:P74)</f>
        <v>200</v>
      </c>
      <c r="J74" s="72">
        <v>106</v>
      </c>
      <c r="K74" s="72">
        <v>1</v>
      </c>
      <c r="L74" s="72">
        <v>93</v>
      </c>
      <c r="M74" s="72">
        <v>0</v>
      </c>
      <c r="N74" s="72">
        <v>0</v>
      </c>
      <c r="O74" s="72">
        <v>0</v>
      </c>
      <c r="P74" s="72">
        <v>0</v>
      </c>
      <c r="Q74" s="73">
        <v>187</v>
      </c>
      <c r="R74" s="72">
        <f>SUM(L74:Q74)</f>
        <v>280</v>
      </c>
      <c r="S74" s="138">
        <f>(J74+K74)/I74*100</f>
        <v>53.5</v>
      </c>
      <c r="T74" s="36"/>
      <c r="V74" s="135"/>
      <c r="W74" s="135"/>
    </row>
    <row r="75" spans="1:23" ht="17.25" customHeight="1">
      <c r="A75" s="70">
        <v>6</v>
      </c>
      <c r="B75" s="71" t="s">
        <v>135</v>
      </c>
      <c r="C75" s="72">
        <f t="shared" si="33"/>
        <v>296</v>
      </c>
      <c r="D75" s="72">
        <v>151</v>
      </c>
      <c r="E75" s="72">
        <v>145</v>
      </c>
      <c r="F75" s="72">
        <v>0</v>
      </c>
      <c r="G75" s="72">
        <v>0</v>
      </c>
      <c r="H75" s="72">
        <f t="shared" si="29"/>
        <v>296</v>
      </c>
      <c r="I75" s="72">
        <f t="shared" si="30"/>
        <v>195</v>
      </c>
      <c r="J75" s="72">
        <v>86</v>
      </c>
      <c r="K75" s="72">
        <v>1</v>
      </c>
      <c r="L75" s="72">
        <v>108</v>
      </c>
      <c r="M75" s="72">
        <v>0</v>
      </c>
      <c r="N75" s="72">
        <v>0</v>
      </c>
      <c r="O75" s="72">
        <v>0</v>
      </c>
      <c r="P75" s="72">
        <v>0</v>
      </c>
      <c r="Q75" s="73">
        <v>101</v>
      </c>
      <c r="R75" s="72">
        <f t="shared" si="31"/>
        <v>209</v>
      </c>
      <c r="S75" s="138">
        <f t="shared" si="32"/>
        <v>44.61538461538462</v>
      </c>
      <c r="T75" s="36"/>
      <c r="V75" s="135"/>
      <c r="W75" s="135"/>
    </row>
    <row r="76" spans="1:23" ht="17.25" customHeight="1">
      <c r="A76" s="70">
        <v>7</v>
      </c>
      <c r="B76" s="71" t="s">
        <v>148</v>
      </c>
      <c r="C76" s="72">
        <f t="shared" si="33"/>
        <v>4</v>
      </c>
      <c r="D76" s="72">
        <v>0</v>
      </c>
      <c r="E76" s="72">
        <v>4</v>
      </c>
      <c r="F76" s="72">
        <v>0</v>
      </c>
      <c r="G76" s="72">
        <v>0</v>
      </c>
      <c r="H76" s="72">
        <f t="shared" si="29"/>
        <v>4</v>
      </c>
      <c r="I76" s="72">
        <f t="shared" si="30"/>
        <v>4</v>
      </c>
      <c r="J76" s="72">
        <v>4</v>
      </c>
      <c r="K76" s="72">
        <v>0</v>
      </c>
      <c r="L76" s="72">
        <v>0</v>
      </c>
      <c r="M76" s="72">
        <v>0</v>
      </c>
      <c r="N76" s="72">
        <v>0</v>
      </c>
      <c r="O76" s="72">
        <v>0</v>
      </c>
      <c r="P76" s="72">
        <v>0</v>
      </c>
      <c r="Q76" s="73">
        <v>0</v>
      </c>
      <c r="R76" s="72">
        <f t="shared" si="31"/>
        <v>0</v>
      </c>
      <c r="S76" s="138">
        <f t="shared" si="32"/>
        <v>100</v>
      </c>
      <c r="T76" s="36"/>
      <c r="V76" s="135"/>
      <c r="W76" s="135"/>
    </row>
    <row r="77" spans="1:23" ht="17.25" customHeight="1">
      <c r="A77" s="70">
        <v>8</v>
      </c>
      <c r="B77" s="71" t="s">
        <v>195</v>
      </c>
      <c r="C77" s="72">
        <f t="shared" si="33"/>
        <v>2</v>
      </c>
      <c r="D77" s="72">
        <v>0</v>
      </c>
      <c r="E77" s="72">
        <v>2</v>
      </c>
      <c r="F77" s="72">
        <v>0</v>
      </c>
      <c r="G77" s="72">
        <v>0</v>
      </c>
      <c r="H77" s="72">
        <f t="shared" si="29"/>
        <v>2</v>
      </c>
      <c r="I77" s="72">
        <f t="shared" si="30"/>
        <v>2</v>
      </c>
      <c r="J77" s="72">
        <v>2</v>
      </c>
      <c r="K77" s="72">
        <v>0</v>
      </c>
      <c r="L77" s="72">
        <v>0</v>
      </c>
      <c r="M77" s="72">
        <v>0</v>
      </c>
      <c r="N77" s="72">
        <v>0</v>
      </c>
      <c r="O77" s="72">
        <v>0</v>
      </c>
      <c r="P77" s="72">
        <v>0</v>
      </c>
      <c r="Q77" s="73">
        <v>0</v>
      </c>
      <c r="R77" s="72">
        <f t="shared" si="31"/>
        <v>0</v>
      </c>
      <c r="S77" s="138">
        <f t="shared" si="32"/>
        <v>100</v>
      </c>
      <c r="T77" s="36"/>
      <c r="V77" s="135"/>
      <c r="W77" s="135"/>
    </row>
    <row r="78" spans="1:23" ht="17.25" customHeight="1">
      <c r="A78" s="70">
        <v>9</v>
      </c>
      <c r="B78" s="71" t="s">
        <v>196</v>
      </c>
      <c r="C78" s="72">
        <f t="shared" si="33"/>
        <v>2</v>
      </c>
      <c r="D78" s="72">
        <v>0</v>
      </c>
      <c r="E78" s="72">
        <v>2</v>
      </c>
      <c r="F78" s="72">
        <v>0</v>
      </c>
      <c r="G78" s="72"/>
      <c r="H78" s="72">
        <f t="shared" si="29"/>
        <v>2</v>
      </c>
      <c r="I78" s="72">
        <f t="shared" si="30"/>
        <v>2</v>
      </c>
      <c r="J78" s="72">
        <v>2</v>
      </c>
      <c r="K78" s="72">
        <v>0</v>
      </c>
      <c r="L78" s="72">
        <v>0</v>
      </c>
      <c r="M78" s="72">
        <v>0</v>
      </c>
      <c r="N78" s="72">
        <v>0</v>
      </c>
      <c r="O78" s="72">
        <v>0</v>
      </c>
      <c r="P78" s="72">
        <v>0</v>
      </c>
      <c r="Q78" s="73">
        <v>0</v>
      </c>
      <c r="R78" s="72">
        <f t="shared" si="31"/>
        <v>0</v>
      </c>
      <c r="S78" s="138">
        <f t="shared" si="32"/>
        <v>100</v>
      </c>
      <c r="T78" s="36"/>
      <c r="V78" s="135"/>
      <c r="W78" s="135"/>
    </row>
    <row r="79" spans="1:23" ht="17.25" customHeight="1">
      <c r="A79" s="70"/>
      <c r="B79" s="74"/>
      <c r="C79" s="72">
        <f t="shared" si="33"/>
        <v>0</v>
      </c>
      <c r="D79" s="72"/>
      <c r="E79" s="72"/>
      <c r="F79" s="72"/>
      <c r="G79" s="72"/>
      <c r="H79" s="72">
        <f t="shared" si="29"/>
        <v>0</v>
      </c>
      <c r="I79" s="72">
        <f t="shared" si="30"/>
        <v>0</v>
      </c>
      <c r="J79" s="72"/>
      <c r="K79" s="72"/>
      <c r="L79" s="72"/>
      <c r="M79" s="72"/>
      <c r="N79" s="72"/>
      <c r="O79" s="72"/>
      <c r="P79" s="72"/>
      <c r="Q79" s="73"/>
      <c r="R79" s="72">
        <f t="shared" si="31"/>
        <v>0</v>
      </c>
      <c r="S79" s="138"/>
      <c r="T79" s="36"/>
      <c r="V79" s="135"/>
      <c r="W79" s="135"/>
    </row>
    <row r="80" spans="1:38" s="137" customFormat="1" ht="17.25" customHeight="1">
      <c r="A80" s="139" t="s">
        <v>102</v>
      </c>
      <c r="B80" s="140" t="s">
        <v>103</v>
      </c>
      <c r="C80" s="133">
        <f>SUM(C81:C87)</f>
        <v>1188</v>
      </c>
      <c r="D80" s="133">
        <f>SUM(D81:D87)</f>
        <v>475</v>
      </c>
      <c r="E80" s="133">
        <f>SUM(E81:E87)</f>
        <v>713</v>
      </c>
      <c r="F80" s="133">
        <f>SUM(F81:F87)</f>
        <v>5</v>
      </c>
      <c r="G80" s="133">
        <f>SUM(G81:G87)</f>
        <v>0</v>
      </c>
      <c r="H80" s="133">
        <f>SUM(J80:Q80)</f>
        <v>1183</v>
      </c>
      <c r="I80" s="133">
        <f>SUM(J80:P80)</f>
        <v>792</v>
      </c>
      <c r="J80" s="133">
        <f aca="true" t="shared" si="34" ref="J80:Q80">SUM(J81:J87)</f>
        <v>546</v>
      </c>
      <c r="K80" s="133">
        <f t="shared" si="34"/>
        <v>3</v>
      </c>
      <c r="L80" s="133">
        <f t="shared" si="34"/>
        <v>240</v>
      </c>
      <c r="M80" s="133">
        <f t="shared" si="34"/>
        <v>3</v>
      </c>
      <c r="N80" s="133">
        <f t="shared" si="34"/>
        <v>0</v>
      </c>
      <c r="O80" s="133">
        <f t="shared" si="34"/>
        <v>0</v>
      </c>
      <c r="P80" s="133">
        <f t="shared" si="34"/>
        <v>0</v>
      </c>
      <c r="Q80" s="133">
        <f t="shared" si="34"/>
        <v>391</v>
      </c>
      <c r="R80" s="133">
        <f>SUM(L80:Q80)</f>
        <v>634</v>
      </c>
      <c r="S80" s="141">
        <f aca="true" t="shared" si="35" ref="S80:S86">(J80+K80)/I80*100</f>
        <v>69.31818181818183</v>
      </c>
      <c r="T80" s="86"/>
      <c r="U80" s="86"/>
      <c r="V80" s="135"/>
      <c r="W80" s="135"/>
      <c r="X80" s="135"/>
      <c r="Y80" s="135"/>
      <c r="Z80" s="135"/>
      <c r="AA80" s="135"/>
      <c r="AB80" s="135"/>
      <c r="AC80" s="135"/>
      <c r="AD80" s="135"/>
      <c r="AE80" s="135"/>
      <c r="AF80" s="135"/>
      <c r="AG80" s="135"/>
      <c r="AH80" s="135"/>
      <c r="AI80" s="135"/>
      <c r="AJ80" s="135"/>
      <c r="AK80" s="135"/>
      <c r="AL80" s="136"/>
    </row>
    <row r="81" spans="1:23" ht="17.25" customHeight="1">
      <c r="A81" s="70">
        <v>1</v>
      </c>
      <c r="B81" s="74" t="s">
        <v>129</v>
      </c>
      <c r="C81" s="72">
        <f aca="true" t="shared" si="36" ref="C81:C87">SUM(D81:E81)</f>
        <v>169</v>
      </c>
      <c r="D81" s="72">
        <v>61</v>
      </c>
      <c r="E81" s="72">
        <v>108</v>
      </c>
      <c r="F81" s="72">
        <v>0</v>
      </c>
      <c r="G81" s="72">
        <v>0</v>
      </c>
      <c r="H81" s="72">
        <f aca="true" t="shared" si="37" ref="H81:H87">SUM(J81:Q81)</f>
        <v>169</v>
      </c>
      <c r="I81" s="72">
        <f aca="true" t="shared" si="38" ref="I81:I87">SUM(J81:P81)</f>
        <v>117</v>
      </c>
      <c r="J81" s="72">
        <v>85</v>
      </c>
      <c r="K81" s="72">
        <v>0</v>
      </c>
      <c r="L81" s="72">
        <v>32</v>
      </c>
      <c r="M81" s="72">
        <v>0</v>
      </c>
      <c r="N81" s="72">
        <v>0</v>
      </c>
      <c r="O81" s="72">
        <v>0</v>
      </c>
      <c r="P81" s="72"/>
      <c r="Q81" s="73">
        <v>52</v>
      </c>
      <c r="R81" s="72">
        <f aca="true" t="shared" si="39" ref="R81:R87">SUM(L81:Q81)</f>
        <v>84</v>
      </c>
      <c r="S81" s="141">
        <f t="shared" si="35"/>
        <v>72.64957264957265</v>
      </c>
      <c r="T81" s="36"/>
      <c r="V81" s="135"/>
      <c r="W81" s="135"/>
    </row>
    <row r="82" spans="1:23" ht="17.25" customHeight="1">
      <c r="A82" s="70">
        <v>2</v>
      </c>
      <c r="B82" s="74" t="s">
        <v>126</v>
      </c>
      <c r="C82" s="72">
        <f t="shared" si="36"/>
        <v>465</v>
      </c>
      <c r="D82" s="72">
        <v>164</v>
      </c>
      <c r="E82" s="72">
        <v>301</v>
      </c>
      <c r="F82" s="72">
        <v>2</v>
      </c>
      <c r="G82" s="72">
        <v>0</v>
      </c>
      <c r="H82" s="72">
        <f t="shared" si="37"/>
        <v>463</v>
      </c>
      <c r="I82" s="72">
        <f t="shared" si="38"/>
        <v>329</v>
      </c>
      <c r="J82" s="72">
        <v>216</v>
      </c>
      <c r="K82" s="72">
        <v>1</v>
      </c>
      <c r="L82" s="72">
        <v>112</v>
      </c>
      <c r="M82" s="72"/>
      <c r="N82" s="72"/>
      <c r="O82" s="72"/>
      <c r="P82" s="72"/>
      <c r="Q82" s="73">
        <v>134</v>
      </c>
      <c r="R82" s="72">
        <f t="shared" si="39"/>
        <v>246</v>
      </c>
      <c r="S82" s="138">
        <f t="shared" si="35"/>
        <v>65.95744680851064</v>
      </c>
      <c r="T82" s="36"/>
      <c r="V82" s="135"/>
      <c r="W82" s="135"/>
    </row>
    <row r="83" spans="1:23" ht="17.25" customHeight="1">
      <c r="A83" s="70">
        <v>3</v>
      </c>
      <c r="B83" s="74" t="s">
        <v>125</v>
      </c>
      <c r="C83" s="72">
        <f t="shared" si="36"/>
        <v>101</v>
      </c>
      <c r="D83" s="72">
        <v>48</v>
      </c>
      <c r="E83" s="72">
        <v>53</v>
      </c>
      <c r="F83" s="72">
        <v>0</v>
      </c>
      <c r="G83" s="72">
        <v>0</v>
      </c>
      <c r="H83" s="72">
        <f t="shared" si="37"/>
        <v>101</v>
      </c>
      <c r="I83" s="72">
        <f t="shared" si="38"/>
        <v>62</v>
      </c>
      <c r="J83" s="72">
        <v>41</v>
      </c>
      <c r="K83" s="72">
        <v>0</v>
      </c>
      <c r="L83" s="72">
        <v>19</v>
      </c>
      <c r="M83" s="72">
        <v>2</v>
      </c>
      <c r="N83" s="72"/>
      <c r="O83" s="72"/>
      <c r="P83" s="72"/>
      <c r="Q83" s="73">
        <v>39</v>
      </c>
      <c r="R83" s="72">
        <f t="shared" si="39"/>
        <v>60</v>
      </c>
      <c r="S83" s="138">
        <f t="shared" si="35"/>
        <v>66.12903225806451</v>
      </c>
      <c r="T83" s="36"/>
      <c r="V83" s="135"/>
      <c r="W83" s="135"/>
    </row>
    <row r="84" spans="1:23" ht="17.25" customHeight="1">
      <c r="A84" s="70">
        <v>4</v>
      </c>
      <c r="B84" s="74" t="s">
        <v>128</v>
      </c>
      <c r="C84" s="72">
        <f t="shared" si="36"/>
        <v>210</v>
      </c>
      <c r="D84" s="72">
        <v>105</v>
      </c>
      <c r="E84" s="72">
        <v>105</v>
      </c>
      <c r="F84" s="72">
        <v>2</v>
      </c>
      <c r="G84" s="72">
        <v>0</v>
      </c>
      <c r="H84" s="72">
        <f t="shared" si="37"/>
        <v>208</v>
      </c>
      <c r="I84" s="72">
        <f t="shared" si="38"/>
        <v>118</v>
      </c>
      <c r="J84" s="72">
        <v>84</v>
      </c>
      <c r="K84" s="72">
        <v>2</v>
      </c>
      <c r="L84" s="72">
        <v>31</v>
      </c>
      <c r="M84" s="72">
        <v>1</v>
      </c>
      <c r="N84" s="72"/>
      <c r="O84" s="72"/>
      <c r="P84" s="72"/>
      <c r="Q84" s="73">
        <v>90</v>
      </c>
      <c r="R84" s="72">
        <f t="shared" si="39"/>
        <v>122</v>
      </c>
      <c r="S84" s="138">
        <f t="shared" si="35"/>
        <v>72.88135593220339</v>
      </c>
      <c r="T84" s="36"/>
      <c r="V84" s="135"/>
      <c r="W84" s="135"/>
    </row>
    <row r="85" spans="1:23" ht="17.25" customHeight="1">
      <c r="A85" s="70" t="s">
        <v>40</v>
      </c>
      <c r="B85" s="74" t="s">
        <v>197</v>
      </c>
      <c r="C85" s="72">
        <f>SUM(D85:E85)</f>
        <v>21</v>
      </c>
      <c r="D85" s="72">
        <v>0</v>
      </c>
      <c r="E85" s="72">
        <v>21</v>
      </c>
      <c r="F85" s="72">
        <v>0</v>
      </c>
      <c r="G85" s="72">
        <v>0</v>
      </c>
      <c r="H85" s="72">
        <f>SUM(J85:Q85)</f>
        <v>21</v>
      </c>
      <c r="I85" s="72">
        <f>SUM(J85:P85)</f>
        <v>21</v>
      </c>
      <c r="J85" s="72">
        <v>7</v>
      </c>
      <c r="K85" s="72">
        <v>0</v>
      </c>
      <c r="L85" s="72">
        <v>14</v>
      </c>
      <c r="M85" s="72"/>
      <c r="N85" s="72"/>
      <c r="O85" s="72"/>
      <c r="P85" s="72"/>
      <c r="Q85" s="73">
        <v>0</v>
      </c>
      <c r="R85" s="72">
        <f>SUM(L85:Q85)</f>
        <v>14</v>
      </c>
      <c r="S85" s="138">
        <f t="shared" si="35"/>
        <v>33.33333333333333</v>
      </c>
      <c r="T85" s="36"/>
      <c r="V85" s="135"/>
      <c r="W85" s="135"/>
    </row>
    <row r="86" spans="1:23" ht="17.25" customHeight="1">
      <c r="A86" s="70">
        <v>6</v>
      </c>
      <c r="B86" s="74" t="s">
        <v>127</v>
      </c>
      <c r="C86" s="72">
        <f t="shared" si="36"/>
        <v>222</v>
      </c>
      <c r="D86" s="72">
        <v>97</v>
      </c>
      <c r="E86" s="72">
        <v>125</v>
      </c>
      <c r="F86" s="72">
        <v>1</v>
      </c>
      <c r="G86" s="72">
        <v>0</v>
      </c>
      <c r="H86" s="72">
        <f t="shared" si="37"/>
        <v>221</v>
      </c>
      <c r="I86" s="72">
        <f t="shared" si="38"/>
        <v>145</v>
      </c>
      <c r="J86" s="72">
        <v>113</v>
      </c>
      <c r="K86" s="72">
        <v>0</v>
      </c>
      <c r="L86" s="72">
        <v>32</v>
      </c>
      <c r="M86" s="72"/>
      <c r="N86" s="72"/>
      <c r="O86" s="72"/>
      <c r="P86" s="72"/>
      <c r="Q86" s="73">
        <v>76</v>
      </c>
      <c r="R86" s="72">
        <f t="shared" si="39"/>
        <v>108</v>
      </c>
      <c r="S86" s="138">
        <f t="shared" si="35"/>
        <v>77.93103448275862</v>
      </c>
      <c r="T86" s="36"/>
      <c r="V86" s="135"/>
      <c r="W86" s="135"/>
    </row>
    <row r="87" spans="1:23" ht="17.25" customHeight="1">
      <c r="A87" s="70"/>
      <c r="B87" s="74"/>
      <c r="C87" s="72">
        <f t="shared" si="36"/>
        <v>0</v>
      </c>
      <c r="D87" s="72"/>
      <c r="E87" s="72"/>
      <c r="F87" s="72"/>
      <c r="G87" s="72"/>
      <c r="H87" s="72">
        <f t="shared" si="37"/>
        <v>0</v>
      </c>
      <c r="I87" s="72">
        <f t="shared" si="38"/>
        <v>0</v>
      </c>
      <c r="J87" s="72"/>
      <c r="K87" s="72"/>
      <c r="L87" s="72"/>
      <c r="M87" s="72"/>
      <c r="N87" s="72"/>
      <c r="O87" s="72"/>
      <c r="P87" s="72"/>
      <c r="Q87" s="73"/>
      <c r="R87" s="72">
        <f t="shared" si="39"/>
        <v>0</v>
      </c>
      <c r="S87" s="138"/>
      <c r="T87" s="36"/>
      <c r="V87" s="135"/>
      <c r="W87" s="135"/>
    </row>
    <row r="88" spans="1:38" s="137" customFormat="1" ht="17.25" customHeight="1">
      <c r="A88" s="139" t="s">
        <v>104</v>
      </c>
      <c r="B88" s="140" t="s">
        <v>105</v>
      </c>
      <c r="C88" s="133">
        <f>SUM(C89:C95)</f>
        <v>1402</v>
      </c>
      <c r="D88" s="133">
        <f>SUM(D89:D95)</f>
        <v>560</v>
      </c>
      <c r="E88" s="133">
        <f>SUM(E89:E95)</f>
        <v>842</v>
      </c>
      <c r="F88" s="133">
        <f>SUM(F89:F95)</f>
        <v>5</v>
      </c>
      <c r="G88" s="133">
        <f>SUM(G89:G95)</f>
        <v>0</v>
      </c>
      <c r="H88" s="133">
        <f>SUM(J88:Q88)</f>
        <v>1397</v>
      </c>
      <c r="I88" s="133">
        <f>SUM(J88:P88)</f>
        <v>1064</v>
      </c>
      <c r="J88" s="133">
        <f aca="true" t="shared" si="40" ref="J88:Q88">SUM(J89:J95)</f>
        <v>542</v>
      </c>
      <c r="K88" s="133">
        <f t="shared" si="40"/>
        <v>8</v>
      </c>
      <c r="L88" s="133">
        <f t="shared" si="40"/>
        <v>484</v>
      </c>
      <c r="M88" s="133">
        <f t="shared" si="40"/>
        <v>28</v>
      </c>
      <c r="N88" s="133">
        <f t="shared" si="40"/>
        <v>2</v>
      </c>
      <c r="O88" s="133">
        <f t="shared" si="40"/>
        <v>0</v>
      </c>
      <c r="P88" s="133">
        <f t="shared" si="40"/>
        <v>0</v>
      </c>
      <c r="Q88" s="133">
        <f t="shared" si="40"/>
        <v>333</v>
      </c>
      <c r="R88" s="133">
        <f>SUM(L88:Q88)</f>
        <v>847</v>
      </c>
      <c r="S88" s="141">
        <f>(J88+K88)/I88*100</f>
        <v>51.691729323308266</v>
      </c>
      <c r="T88" s="86"/>
      <c r="U88" s="86"/>
      <c r="V88" s="135"/>
      <c r="W88" s="135"/>
      <c r="X88" s="135"/>
      <c r="Y88" s="135"/>
      <c r="Z88" s="135"/>
      <c r="AA88" s="135"/>
      <c r="AB88" s="135"/>
      <c r="AC88" s="135"/>
      <c r="AD88" s="135"/>
      <c r="AE88" s="135"/>
      <c r="AF88" s="135"/>
      <c r="AG88" s="135"/>
      <c r="AH88" s="135"/>
      <c r="AI88" s="135"/>
      <c r="AJ88" s="135"/>
      <c r="AK88" s="135"/>
      <c r="AL88" s="136"/>
    </row>
    <row r="89" spans="1:23" ht="17.25" customHeight="1">
      <c r="A89" s="70">
        <v>1</v>
      </c>
      <c r="B89" s="74" t="s">
        <v>141</v>
      </c>
      <c r="C89" s="72">
        <f>SUM(D89:E89)</f>
        <v>24</v>
      </c>
      <c r="D89" s="72">
        <v>0</v>
      </c>
      <c r="E89" s="72">
        <v>24</v>
      </c>
      <c r="F89" s="72">
        <v>0</v>
      </c>
      <c r="G89" s="72">
        <v>0</v>
      </c>
      <c r="H89" s="72">
        <f aca="true" t="shared" si="41" ref="H89:H95">SUM(J89:Q89)</f>
        <v>24</v>
      </c>
      <c r="I89" s="72">
        <f aca="true" t="shared" si="42" ref="I89:I95">SUM(J89:P89)</f>
        <v>24</v>
      </c>
      <c r="J89" s="72">
        <v>24</v>
      </c>
      <c r="K89" s="72">
        <v>0</v>
      </c>
      <c r="L89" s="72">
        <v>0</v>
      </c>
      <c r="M89" s="72">
        <v>0</v>
      </c>
      <c r="N89" s="72">
        <v>0</v>
      </c>
      <c r="O89" s="72">
        <v>0</v>
      </c>
      <c r="P89" s="72">
        <v>0</v>
      </c>
      <c r="Q89" s="73">
        <v>0</v>
      </c>
      <c r="R89" s="72">
        <f aca="true" t="shared" si="43" ref="R89:R95">SUM(L89:Q89)</f>
        <v>0</v>
      </c>
      <c r="S89" s="138">
        <f aca="true" t="shared" si="44" ref="S89:S94">(J89+K89)/I89*100</f>
        <v>100</v>
      </c>
      <c r="T89" s="36"/>
      <c r="V89" s="135"/>
      <c r="W89" s="135"/>
    </row>
    <row r="90" spans="1:23" ht="17.25" customHeight="1">
      <c r="A90" s="70">
        <v>2</v>
      </c>
      <c r="B90" s="74" t="s">
        <v>140</v>
      </c>
      <c r="C90" s="72">
        <f aca="true" t="shared" si="45" ref="C90:C95">SUM(D90:E90)</f>
        <v>328</v>
      </c>
      <c r="D90" s="72">
        <v>102</v>
      </c>
      <c r="E90" s="72">
        <v>226</v>
      </c>
      <c r="F90" s="72">
        <v>0</v>
      </c>
      <c r="G90" s="72">
        <v>0</v>
      </c>
      <c r="H90" s="72">
        <f t="shared" si="41"/>
        <v>328</v>
      </c>
      <c r="I90" s="72">
        <f t="shared" si="42"/>
        <v>240</v>
      </c>
      <c r="J90" s="72">
        <v>166</v>
      </c>
      <c r="K90" s="72">
        <v>3</v>
      </c>
      <c r="L90" s="72">
        <v>70</v>
      </c>
      <c r="M90" s="72">
        <v>0</v>
      </c>
      <c r="N90" s="72">
        <v>1</v>
      </c>
      <c r="O90" s="72">
        <v>0</v>
      </c>
      <c r="P90" s="72">
        <v>0</v>
      </c>
      <c r="Q90" s="73">
        <v>88</v>
      </c>
      <c r="R90" s="72">
        <f t="shared" si="43"/>
        <v>159</v>
      </c>
      <c r="S90" s="138">
        <f t="shared" si="44"/>
        <v>70.41666666666667</v>
      </c>
      <c r="T90" s="36"/>
      <c r="V90" s="135"/>
      <c r="W90" s="135"/>
    </row>
    <row r="91" spans="1:23" ht="17.25" customHeight="1">
      <c r="A91" s="70">
        <v>3</v>
      </c>
      <c r="B91" s="74" t="s">
        <v>142</v>
      </c>
      <c r="C91" s="72">
        <f t="shared" si="45"/>
        <v>247</v>
      </c>
      <c r="D91" s="72">
        <v>119</v>
      </c>
      <c r="E91" s="72">
        <v>128</v>
      </c>
      <c r="F91" s="72">
        <v>0</v>
      </c>
      <c r="G91" s="72">
        <v>0</v>
      </c>
      <c r="H91" s="72">
        <f t="shared" si="41"/>
        <v>247</v>
      </c>
      <c r="I91" s="72">
        <f t="shared" si="42"/>
        <v>193</v>
      </c>
      <c r="J91" s="72">
        <v>75</v>
      </c>
      <c r="K91" s="72">
        <v>0</v>
      </c>
      <c r="L91" s="72">
        <v>117</v>
      </c>
      <c r="M91" s="72">
        <v>1</v>
      </c>
      <c r="N91" s="72">
        <v>0</v>
      </c>
      <c r="O91" s="72">
        <v>0</v>
      </c>
      <c r="P91" s="72">
        <v>0</v>
      </c>
      <c r="Q91" s="73">
        <v>54</v>
      </c>
      <c r="R91" s="72">
        <f t="shared" si="43"/>
        <v>172</v>
      </c>
      <c r="S91" s="138">
        <f t="shared" si="44"/>
        <v>38.860103626943</v>
      </c>
      <c r="T91" s="36"/>
      <c r="V91" s="135"/>
      <c r="W91" s="135"/>
    </row>
    <row r="92" spans="1:23" ht="17.25" customHeight="1">
      <c r="A92" s="70">
        <v>4</v>
      </c>
      <c r="B92" s="74" t="s">
        <v>143</v>
      </c>
      <c r="C92" s="72">
        <f t="shared" si="45"/>
        <v>249</v>
      </c>
      <c r="D92" s="72">
        <v>104</v>
      </c>
      <c r="E92" s="72">
        <v>145</v>
      </c>
      <c r="F92" s="72">
        <v>1</v>
      </c>
      <c r="G92" s="72">
        <v>0</v>
      </c>
      <c r="H92" s="72">
        <f t="shared" si="41"/>
        <v>248</v>
      </c>
      <c r="I92" s="72">
        <f t="shared" si="42"/>
        <v>193</v>
      </c>
      <c r="J92" s="72">
        <v>63</v>
      </c>
      <c r="K92" s="72">
        <v>2</v>
      </c>
      <c r="L92" s="72">
        <v>121</v>
      </c>
      <c r="M92" s="72">
        <v>7</v>
      </c>
      <c r="N92" s="72">
        <v>0</v>
      </c>
      <c r="O92" s="72">
        <v>0</v>
      </c>
      <c r="P92" s="72">
        <v>0</v>
      </c>
      <c r="Q92" s="73">
        <v>55</v>
      </c>
      <c r="R92" s="72">
        <f t="shared" si="43"/>
        <v>183</v>
      </c>
      <c r="S92" s="138">
        <f t="shared" si="44"/>
        <v>33.67875647668394</v>
      </c>
      <c r="T92" s="36"/>
      <c r="V92" s="135"/>
      <c r="W92" s="135"/>
    </row>
    <row r="93" spans="1:23" ht="17.25" customHeight="1">
      <c r="A93" s="70">
        <v>5</v>
      </c>
      <c r="B93" s="74" t="s">
        <v>144</v>
      </c>
      <c r="C93" s="72">
        <f t="shared" si="45"/>
        <v>345</v>
      </c>
      <c r="D93" s="72">
        <v>128</v>
      </c>
      <c r="E93" s="72">
        <v>217</v>
      </c>
      <c r="F93" s="72">
        <v>4</v>
      </c>
      <c r="G93" s="72">
        <v>0</v>
      </c>
      <c r="H93" s="72">
        <f t="shared" si="41"/>
        <v>341</v>
      </c>
      <c r="I93" s="72">
        <f t="shared" si="42"/>
        <v>265</v>
      </c>
      <c r="J93" s="72">
        <v>144</v>
      </c>
      <c r="K93" s="72">
        <v>3</v>
      </c>
      <c r="L93" s="72">
        <v>101</v>
      </c>
      <c r="M93" s="72">
        <v>16</v>
      </c>
      <c r="N93" s="72">
        <v>1</v>
      </c>
      <c r="O93" s="72">
        <v>0</v>
      </c>
      <c r="P93" s="72">
        <v>0</v>
      </c>
      <c r="Q93" s="73">
        <v>76</v>
      </c>
      <c r="R93" s="72">
        <f t="shared" si="43"/>
        <v>194</v>
      </c>
      <c r="S93" s="138">
        <f t="shared" si="44"/>
        <v>55.471698113207545</v>
      </c>
      <c r="T93" s="36"/>
      <c r="V93" s="135"/>
      <c r="W93" s="135"/>
    </row>
    <row r="94" spans="1:23" ht="17.25" customHeight="1">
      <c r="A94" s="70">
        <v>6</v>
      </c>
      <c r="B94" s="74" t="s">
        <v>198</v>
      </c>
      <c r="C94" s="72">
        <f t="shared" si="45"/>
        <v>209</v>
      </c>
      <c r="D94" s="72">
        <v>107</v>
      </c>
      <c r="E94" s="72">
        <v>102</v>
      </c>
      <c r="F94" s="72">
        <v>0</v>
      </c>
      <c r="G94" s="72">
        <f>1-1</f>
        <v>0</v>
      </c>
      <c r="H94" s="72">
        <f t="shared" si="41"/>
        <v>209</v>
      </c>
      <c r="I94" s="72">
        <f t="shared" si="42"/>
        <v>149</v>
      </c>
      <c r="J94" s="72">
        <v>70</v>
      </c>
      <c r="K94" s="72">
        <v>0</v>
      </c>
      <c r="L94" s="72">
        <v>75</v>
      </c>
      <c r="M94" s="72">
        <v>4</v>
      </c>
      <c r="N94" s="72">
        <v>0</v>
      </c>
      <c r="O94" s="72">
        <v>0</v>
      </c>
      <c r="P94" s="72">
        <v>0</v>
      </c>
      <c r="Q94" s="73">
        <v>60</v>
      </c>
      <c r="R94" s="72">
        <f t="shared" si="43"/>
        <v>139</v>
      </c>
      <c r="S94" s="138">
        <f t="shared" si="44"/>
        <v>46.97986577181208</v>
      </c>
      <c r="T94" s="36"/>
      <c r="V94" s="135"/>
      <c r="W94" s="135"/>
    </row>
    <row r="95" spans="1:23" ht="17.25" customHeight="1">
      <c r="A95" s="70"/>
      <c r="B95" s="74"/>
      <c r="C95" s="72">
        <f t="shared" si="45"/>
        <v>0</v>
      </c>
      <c r="D95" s="72"/>
      <c r="E95" s="72"/>
      <c r="F95" s="72"/>
      <c r="G95" s="72"/>
      <c r="H95" s="72">
        <f t="shared" si="41"/>
        <v>0</v>
      </c>
      <c r="I95" s="72">
        <f t="shared" si="42"/>
        <v>0</v>
      </c>
      <c r="J95" s="72"/>
      <c r="K95" s="72"/>
      <c r="L95" s="72"/>
      <c r="M95" s="72"/>
      <c r="N95" s="72"/>
      <c r="O95" s="72"/>
      <c r="P95" s="72"/>
      <c r="Q95" s="73"/>
      <c r="R95" s="72">
        <f t="shared" si="43"/>
        <v>0</v>
      </c>
      <c r="S95" s="138"/>
      <c r="T95" s="36"/>
      <c r="V95" s="135"/>
      <c r="W95" s="135"/>
    </row>
    <row r="96" spans="1:38" s="137" customFormat="1" ht="17.25" customHeight="1">
      <c r="A96" s="139" t="s">
        <v>106</v>
      </c>
      <c r="B96" s="140" t="s">
        <v>107</v>
      </c>
      <c r="C96" s="133">
        <f>SUM(C97:C103)</f>
        <v>1256</v>
      </c>
      <c r="D96" s="133">
        <f>SUM(D97:D103)</f>
        <v>484</v>
      </c>
      <c r="E96" s="133">
        <f>SUM(E97:E103)</f>
        <v>772</v>
      </c>
      <c r="F96" s="133">
        <f>SUM(F97:F103)</f>
        <v>4</v>
      </c>
      <c r="G96" s="133">
        <f>SUM(G97:G103)</f>
        <v>0</v>
      </c>
      <c r="H96" s="133">
        <f>SUM(J96:Q96)</f>
        <v>1252</v>
      </c>
      <c r="I96" s="133">
        <f>SUM(J96:P96)</f>
        <v>991</v>
      </c>
      <c r="J96" s="133">
        <f aca="true" t="shared" si="46" ref="J96:Q96">SUM(J97:J103)</f>
        <v>682</v>
      </c>
      <c r="K96" s="133">
        <f t="shared" si="46"/>
        <v>11</v>
      </c>
      <c r="L96" s="133">
        <f t="shared" si="46"/>
        <v>283</v>
      </c>
      <c r="M96" s="133">
        <f t="shared" si="46"/>
        <v>15</v>
      </c>
      <c r="N96" s="133">
        <f t="shared" si="46"/>
        <v>0</v>
      </c>
      <c r="O96" s="133">
        <f t="shared" si="46"/>
        <v>0</v>
      </c>
      <c r="P96" s="133">
        <f t="shared" si="46"/>
        <v>0</v>
      </c>
      <c r="Q96" s="133">
        <f t="shared" si="46"/>
        <v>261</v>
      </c>
      <c r="R96" s="133">
        <f>SUM(L96:Q96)</f>
        <v>559</v>
      </c>
      <c r="S96" s="141">
        <f aca="true" t="shared" si="47" ref="S96:S102">(J96+K96)/I96*100</f>
        <v>69.92936427850655</v>
      </c>
      <c r="T96" s="86"/>
      <c r="U96" s="86"/>
      <c r="V96" s="135"/>
      <c r="W96" s="135"/>
      <c r="X96" s="135"/>
      <c r="Y96" s="135"/>
      <c r="Z96" s="135"/>
      <c r="AA96" s="135"/>
      <c r="AB96" s="135"/>
      <c r="AC96" s="135"/>
      <c r="AD96" s="135"/>
      <c r="AE96" s="135"/>
      <c r="AF96" s="135"/>
      <c r="AG96" s="135"/>
      <c r="AH96" s="135"/>
      <c r="AI96" s="135"/>
      <c r="AJ96" s="135"/>
      <c r="AK96" s="135"/>
      <c r="AL96" s="136"/>
    </row>
    <row r="97" spans="1:23" ht="17.25" customHeight="1">
      <c r="A97" s="70">
        <v>1</v>
      </c>
      <c r="B97" s="74" t="s">
        <v>159</v>
      </c>
      <c r="C97" s="72">
        <f aca="true" t="shared" si="48" ref="C97:C103">SUM(D97:E97)</f>
        <v>231</v>
      </c>
      <c r="D97" s="72">
        <v>2</v>
      </c>
      <c r="E97" s="72">
        <v>229</v>
      </c>
      <c r="F97" s="72">
        <v>0</v>
      </c>
      <c r="G97" s="72"/>
      <c r="H97" s="72">
        <f aca="true" t="shared" si="49" ref="H97:H103">SUM(J97:Q97)</f>
        <v>231</v>
      </c>
      <c r="I97" s="72">
        <f aca="true" t="shared" si="50" ref="I97:I103">SUM(J97:P97)</f>
        <v>228</v>
      </c>
      <c r="J97" s="72">
        <v>220</v>
      </c>
      <c r="K97" s="72">
        <v>1</v>
      </c>
      <c r="L97" s="72">
        <v>7</v>
      </c>
      <c r="M97" s="72">
        <v>0</v>
      </c>
      <c r="N97" s="72">
        <v>0</v>
      </c>
      <c r="O97" s="72">
        <v>0</v>
      </c>
      <c r="P97" s="72">
        <v>0</v>
      </c>
      <c r="Q97" s="73">
        <v>3</v>
      </c>
      <c r="R97" s="72">
        <f aca="true" t="shared" si="51" ref="R97:R103">SUM(L97:Q97)</f>
        <v>10</v>
      </c>
      <c r="S97" s="138">
        <f t="shared" si="47"/>
        <v>96.9298245614035</v>
      </c>
      <c r="T97" s="36"/>
      <c r="V97" s="135"/>
      <c r="W97" s="135"/>
    </row>
    <row r="98" spans="1:23" ht="17.25" customHeight="1">
      <c r="A98" s="70">
        <v>2</v>
      </c>
      <c r="B98" s="74" t="s">
        <v>160</v>
      </c>
      <c r="C98" s="72">
        <f t="shared" si="48"/>
        <v>285</v>
      </c>
      <c r="D98" s="72">
        <v>186</v>
      </c>
      <c r="E98" s="72">
        <v>99</v>
      </c>
      <c r="F98" s="72">
        <v>0</v>
      </c>
      <c r="G98" s="72"/>
      <c r="H98" s="72">
        <f t="shared" si="49"/>
        <v>285</v>
      </c>
      <c r="I98" s="72">
        <f t="shared" si="50"/>
        <v>200</v>
      </c>
      <c r="J98" s="72">
        <v>89</v>
      </c>
      <c r="K98" s="72">
        <v>2</v>
      </c>
      <c r="L98" s="72">
        <v>109</v>
      </c>
      <c r="M98" s="72">
        <v>0</v>
      </c>
      <c r="N98" s="72">
        <v>0</v>
      </c>
      <c r="O98" s="72">
        <v>0</v>
      </c>
      <c r="P98" s="72">
        <v>0</v>
      </c>
      <c r="Q98" s="73">
        <v>85</v>
      </c>
      <c r="R98" s="72">
        <f t="shared" si="51"/>
        <v>194</v>
      </c>
      <c r="S98" s="138">
        <f t="shared" si="47"/>
        <v>45.5</v>
      </c>
      <c r="T98" s="36"/>
      <c r="V98" s="135"/>
      <c r="W98" s="135"/>
    </row>
    <row r="99" spans="1:23" ht="17.25" customHeight="1">
      <c r="A99" s="70">
        <v>3</v>
      </c>
      <c r="B99" s="74" t="s">
        <v>184</v>
      </c>
      <c r="C99" s="72">
        <f t="shared" si="48"/>
        <v>211</v>
      </c>
      <c r="D99" s="72">
        <v>104</v>
      </c>
      <c r="E99" s="72">
        <v>107</v>
      </c>
      <c r="F99" s="72">
        <v>1</v>
      </c>
      <c r="G99" s="72"/>
      <c r="H99" s="72">
        <f t="shared" si="49"/>
        <v>210</v>
      </c>
      <c r="I99" s="72">
        <f t="shared" si="50"/>
        <v>146</v>
      </c>
      <c r="J99" s="72">
        <v>93</v>
      </c>
      <c r="K99" s="72">
        <v>1</v>
      </c>
      <c r="L99" s="72">
        <v>52</v>
      </c>
      <c r="M99" s="72">
        <v>0</v>
      </c>
      <c r="N99" s="72">
        <v>0</v>
      </c>
      <c r="O99" s="72">
        <v>0</v>
      </c>
      <c r="P99" s="72">
        <v>0</v>
      </c>
      <c r="Q99" s="73">
        <v>64</v>
      </c>
      <c r="R99" s="72">
        <f t="shared" si="51"/>
        <v>116</v>
      </c>
      <c r="S99" s="138">
        <f t="shared" si="47"/>
        <v>64.38356164383562</v>
      </c>
      <c r="T99" s="36"/>
      <c r="V99" s="135"/>
      <c r="W99" s="135"/>
    </row>
    <row r="100" spans="1:23" ht="17.25" customHeight="1">
      <c r="A100" s="70">
        <v>4</v>
      </c>
      <c r="B100" s="74" t="s">
        <v>161</v>
      </c>
      <c r="C100" s="72">
        <f t="shared" si="48"/>
        <v>259</v>
      </c>
      <c r="D100" s="72">
        <v>110</v>
      </c>
      <c r="E100" s="72">
        <v>149</v>
      </c>
      <c r="F100" s="72">
        <v>1</v>
      </c>
      <c r="G100" s="72"/>
      <c r="H100" s="72">
        <f t="shared" si="49"/>
        <v>258</v>
      </c>
      <c r="I100" s="72">
        <f t="shared" si="50"/>
        <v>196</v>
      </c>
      <c r="J100" s="72">
        <v>131</v>
      </c>
      <c r="K100" s="72">
        <v>4</v>
      </c>
      <c r="L100" s="72">
        <v>46</v>
      </c>
      <c r="M100" s="72">
        <v>15</v>
      </c>
      <c r="N100" s="72">
        <v>0</v>
      </c>
      <c r="O100" s="72">
        <v>0</v>
      </c>
      <c r="P100" s="72">
        <v>0</v>
      </c>
      <c r="Q100" s="73">
        <v>62</v>
      </c>
      <c r="R100" s="72">
        <f t="shared" si="51"/>
        <v>123</v>
      </c>
      <c r="S100" s="138">
        <f t="shared" si="47"/>
        <v>68.87755102040816</v>
      </c>
      <c r="T100" s="36"/>
      <c r="V100" s="135"/>
      <c r="W100" s="135"/>
    </row>
    <row r="101" spans="1:23" ht="17.25" customHeight="1">
      <c r="A101" s="70">
        <v>5</v>
      </c>
      <c r="B101" s="74" t="s">
        <v>162</v>
      </c>
      <c r="C101" s="72">
        <f>SUM(D101:E101)</f>
        <v>213</v>
      </c>
      <c r="D101" s="72">
        <v>82</v>
      </c>
      <c r="E101" s="72">
        <v>131</v>
      </c>
      <c r="F101" s="72">
        <v>2</v>
      </c>
      <c r="G101" s="72"/>
      <c r="H101" s="72">
        <f>SUM(J101:Q101)</f>
        <v>211</v>
      </c>
      <c r="I101" s="72">
        <f>SUM(J101:P101)</f>
        <v>164</v>
      </c>
      <c r="J101" s="72">
        <v>115</v>
      </c>
      <c r="K101" s="72">
        <v>3</v>
      </c>
      <c r="L101" s="72">
        <v>46</v>
      </c>
      <c r="M101" s="72">
        <v>0</v>
      </c>
      <c r="N101" s="72">
        <v>0</v>
      </c>
      <c r="O101" s="72">
        <v>0</v>
      </c>
      <c r="P101" s="72">
        <v>0</v>
      </c>
      <c r="Q101" s="73">
        <v>47</v>
      </c>
      <c r="R101" s="72">
        <f>SUM(L101:Q101)</f>
        <v>93</v>
      </c>
      <c r="S101" s="138">
        <f>(J101+K101)/I101*100</f>
        <v>71.95121951219512</v>
      </c>
      <c r="T101" s="36"/>
      <c r="V101" s="135"/>
      <c r="W101" s="135"/>
    </row>
    <row r="102" spans="1:23" ht="17.25" customHeight="1">
      <c r="A102" s="70">
        <v>6</v>
      </c>
      <c r="B102" s="74" t="s">
        <v>199</v>
      </c>
      <c r="C102" s="72">
        <f t="shared" si="48"/>
        <v>57</v>
      </c>
      <c r="D102" s="72">
        <v>0</v>
      </c>
      <c r="E102" s="72">
        <v>57</v>
      </c>
      <c r="F102" s="72">
        <v>0</v>
      </c>
      <c r="G102" s="72"/>
      <c r="H102" s="72">
        <f t="shared" si="49"/>
        <v>57</v>
      </c>
      <c r="I102" s="72">
        <f t="shared" si="50"/>
        <v>57</v>
      </c>
      <c r="J102" s="72">
        <v>34</v>
      </c>
      <c r="K102" s="72">
        <v>0</v>
      </c>
      <c r="L102" s="72">
        <v>23</v>
      </c>
      <c r="M102" s="72">
        <v>0</v>
      </c>
      <c r="N102" s="72">
        <v>0</v>
      </c>
      <c r="O102" s="72">
        <v>0</v>
      </c>
      <c r="P102" s="72">
        <v>0</v>
      </c>
      <c r="Q102" s="73">
        <v>0</v>
      </c>
      <c r="R102" s="72">
        <f t="shared" si="51"/>
        <v>23</v>
      </c>
      <c r="S102" s="138">
        <f t="shared" si="47"/>
        <v>59.64912280701754</v>
      </c>
      <c r="T102" s="36"/>
      <c r="V102" s="135"/>
      <c r="W102" s="135"/>
    </row>
    <row r="103" spans="1:23" ht="17.25" customHeight="1">
      <c r="A103" s="70"/>
      <c r="B103" s="74"/>
      <c r="C103" s="72">
        <f t="shared" si="48"/>
        <v>0</v>
      </c>
      <c r="D103" s="72"/>
      <c r="E103" s="72"/>
      <c r="F103" s="72"/>
      <c r="G103" s="72"/>
      <c r="H103" s="72">
        <f t="shared" si="49"/>
        <v>0</v>
      </c>
      <c r="I103" s="72">
        <f t="shared" si="50"/>
        <v>0</v>
      </c>
      <c r="J103" s="72"/>
      <c r="K103" s="72"/>
      <c r="L103" s="72"/>
      <c r="M103" s="72"/>
      <c r="N103" s="72"/>
      <c r="O103" s="72"/>
      <c r="P103" s="72"/>
      <c r="Q103" s="73"/>
      <c r="R103" s="72">
        <f t="shared" si="51"/>
        <v>0</v>
      </c>
      <c r="S103" s="138"/>
      <c r="T103" s="36"/>
      <c r="V103" s="135"/>
      <c r="W103" s="135"/>
    </row>
    <row r="104" spans="1:38" s="137" customFormat="1" ht="17.25" customHeight="1">
      <c r="A104" s="139" t="s">
        <v>108</v>
      </c>
      <c r="B104" s="140" t="s">
        <v>109</v>
      </c>
      <c r="C104" s="133">
        <f>SUM(C105:C112)</f>
        <v>1104</v>
      </c>
      <c r="D104" s="133">
        <f>SUM(D105:D112)</f>
        <v>610</v>
      </c>
      <c r="E104" s="133">
        <f>SUM(E105:E112)</f>
        <v>494</v>
      </c>
      <c r="F104" s="133">
        <f>SUM(F105:F112)</f>
        <v>10</v>
      </c>
      <c r="G104" s="133">
        <f>SUM(G105:G112)</f>
        <v>0</v>
      </c>
      <c r="H104" s="133">
        <f>SUM(J104:Q104)</f>
        <v>1094</v>
      </c>
      <c r="I104" s="133">
        <f>SUM(J104:P104)</f>
        <v>592</v>
      </c>
      <c r="J104" s="133">
        <f aca="true" t="shared" si="52" ref="J104:Q104">SUM(J105:J112)</f>
        <v>307</v>
      </c>
      <c r="K104" s="133">
        <f t="shared" si="52"/>
        <v>7</v>
      </c>
      <c r="L104" s="133">
        <f t="shared" si="52"/>
        <v>278</v>
      </c>
      <c r="M104" s="133">
        <f t="shared" si="52"/>
        <v>0</v>
      </c>
      <c r="N104" s="133">
        <f t="shared" si="52"/>
        <v>0</v>
      </c>
      <c r="O104" s="133">
        <f t="shared" si="52"/>
        <v>0</v>
      </c>
      <c r="P104" s="133">
        <f t="shared" si="52"/>
        <v>0</v>
      </c>
      <c r="Q104" s="133">
        <f t="shared" si="52"/>
        <v>502</v>
      </c>
      <c r="R104" s="133">
        <f>SUM(L104:Q104)</f>
        <v>780</v>
      </c>
      <c r="S104" s="141">
        <f>(J104+K104)/I104*100</f>
        <v>53.04054054054054</v>
      </c>
      <c r="T104" s="86"/>
      <c r="U104" s="86"/>
      <c r="V104" s="135"/>
      <c r="W104" s="135"/>
      <c r="X104" s="135"/>
      <c r="Y104" s="135"/>
      <c r="Z104" s="135"/>
      <c r="AA104" s="135"/>
      <c r="AB104" s="135"/>
      <c r="AC104" s="135"/>
      <c r="AD104" s="135"/>
      <c r="AE104" s="135"/>
      <c r="AF104" s="135"/>
      <c r="AG104" s="135"/>
      <c r="AH104" s="135"/>
      <c r="AI104" s="135"/>
      <c r="AJ104" s="135"/>
      <c r="AK104" s="135"/>
      <c r="AL104" s="136"/>
    </row>
    <row r="105" spans="1:23" ht="17.25" customHeight="1">
      <c r="A105" s="70">
        <v>1</v>
      </c>
      <c r="B105" s="71" t="s">
        <v>121</v>
      </c>
      <c r="C105" s="72">
        <f>SUM(D105:E105)</f>
        <v>1</v>
      </c>
      <c r="D105" s="72">
        <v>0</v>
      </c>
      <c r="E105" s="72">
        <v>1</v>
      </c>
      <c r="F105" s="72"/>
      <c r="G105" s="72"/>
      <c r="H105" s="72">
        <f aca="true" t="shared" si="53" ref="H105:H112">SUM(J105:Q105)</f>
        <v>1</v>
      </c>
      <c r="I105" s="72">
        <f aca="true" t="shared" si="54" ref="I105:I112">SUM(J105:P105)</f>
        <v>1</v>
      </c>
      <c r="J105" s="72">
        <v>1</v>
      </c>
      <c r="K105" s="72"/>
      <c r="L105" s="72">
        <v>0</v>
      </c>
      <c r="M105" s="72"/>
      <c r="N105" s="72"/>
      <c r="O105" s="72"/>
      <c r="P105" s="72"/>
      <c r="Q105" s="73">
        <v>0</v>
      </c>
      <c r="R105" s="72">
        <f aca="true" t="shared" si="55" ref="R105:R112">SUM(L105:Q105)</f>
        <v>0</v>
      </c>
      <c r="S105" s="138">
        <f aca="true" t="shared" si="56" ref="S105:S111">(J105+K105)/I105*100</f>
        <v>100</v>
      </c>
      <c r="T105" s="36"/>
      <c r="V105" s="135"/>
      <c r="W105" s="135"/>
    </row>
    <row r="106" spans="1:23" ht="17.25" customHeight="1">
      <c r="A106" s="70">
        <v>2</v>
      </c>
      <c r="B106" s="142" t="s">
        <v>185</v>
      </c>
      <c r="C106" s="72">
        <f aca="true" t="shared" si="57" ref="C106:C112">SUM(D106:E106)</f>
        <v>181</v>
      </c>
      <c r="D106" s="72">
        <v>104</v>
      </c>
      <c r="E106" s="72">
        <v>77</v>
      </c>
      <c r="F106" s="72">
        <v>6</v>
      </c>
      <c r="G106" s="72"/>
      <c r="H106" s="72">
        <f t="shared" si="53"/>
        <v>175</v>
      </c>
      <c r="I106" s="72">
        <f t="shared" si="54"/>
        <v>94</v>
      </c>
      <c r="J106" s="72">
        <v>49</v>
      </c>
      <c r="K106" s="72">
        <v>3</v>
      </c>
      <c r="L106" s="72">
        <v>42</v>
      </c>
      <c r="M106" s="72"/>
      <c r="N106" s="72"/>
      <c r="O106" s="72"/>
      <c r="P106" s="72"/>
      <c r="Q106" s="73">
        <v>81</v>
      </c>
      <c r="R106" s="72">
        <f t="shared" si="55"/>
        <v>123</v>
      </c>
      <c r="S106" s="138">
        <f t="shared" si="56"/>
        <v>55.319148936170215</v>
      </c>
      <c r="T106" s="36"/>
      <c r="V106" s="135"/>
      <c r="W106" s="135"/>
    </row>
    <row r="107" spans="1:23" ht="17.25" customHeight="1">
      <c r="A107" s="70">
        <v>3</v>
      </c>
      <c r="B107" s="71" t="s">
        <v>115</v>
      </c>
      <c r="C107" s="72">
        <f t="shared" si="57"/>
        <v>144</v>
      </c>
      <c r="D107" s="72">
        <v>78</v>
      </c>
      <c r="E107" s="72">
        <v>66</v>
      </c>
      <c r="F107" s="72"/>
      <c r="G107" s="72"/>
      <c r="H107" s="72">
        <f t="shared" si="53"/>
        <v>144</v>
      </c>
      <c r="I107" s="72">
        <f t="shared" si="54"/>
        <v>80</v>
      </c>
      <c r="J107" s="72">
        <v>43</v>
      </c>
      <c r="K107" s="72">
        <v>1</v>
      </c>
      <c r="L107" s="72">
        <v>36</v>
      </c>
      <c r="M107" s="72"/>
      <c r="N107" s="72"/>
      <c r="O107" s="72"/>
      <c r="P107" s="72"/>
      <c r="Q107" s="73">
        <v>64</v>
      </c>
      <c r="R107" s="72">
        <f t="shared" si="55"/>
        <v>100</v>
      </c>
      <c r="S107" s="138">
        <f t="shared" si="56"/>
        <v>55.00000000000001</v>
      </c>
      <c r="T107" s="36"/>
      <c r="V107" s="135"/>
      <c r="W107" s="135"/>
    </row>
    <row r="108" spans="1:23" ht="17.25" customHeight="1">
      <c r="A108" s="70">
        <v>4</v>
      </c>
      <c r="B108" s="71" t="s">
        <v>122</v>
      </c>
      <c r="C108" s="72">
        <f t="shared" si="57"/>
        <v>132</v>
      </c>
      <c r="D108" s="72">
        <v>70</v>
      </c>
      <c r="E108" s="72">
        <v>62</v>
      </c>
      <c r="F108" s="72">
        <v>1</v>
      </c>
      <c r="G108" s="72"/>
      <c r="H108" s="72">
        <f t="shared" si="53"/>
        <v>131</v>
      </c>
      <c r="I108" s="72">
        <f t="shared" si="54"/>
        <v>78</v>
      </c>
      <c r="J108" s="72">
        <v>46</v>
      </c>
      <c r="K108" s="72"/>
      <c r="L108" s="72">
        <v>32</v>
      </c>
      <c r="M108" s="72"/>
      <c r="N108" s="72"/>
      <c r="O108" s="72"/>
      <c r="P108" s="72"/>
      <c r="Q108" s="73">
        <v>53</v>
      </c>
      <c r="R108" s="72">
        <f t="shared" si="55"/>
        <v>85</v>
      </c>
      <c r="S108" s="138">
        <f t="shared" si="56"/>
        <v>58.97435897435898</v>
      </c>
      <c r="T108" s="36"/>
      <c r="V108" s="135"/>
      <c r="W108" s="135"/>
    </row>
    <row r="109" spans="1:23" ht="17.25" customHeight="1">
      <c r="A109" s="70">
        <v>5</v>
      </c>
      <c r="B109" s="71" t="s">
        <v>123</v>
      </c>
      <c r="C109" s="72">
        <f t="shared" si="57"/>
        <v>228</v>
      </c>
      <c r="D109" s="72">
        <v>121</v>
      </c>
      <c r="E109" s="72">
        <v>107</v>
      </c>
      <c r="F109" s="72"/>
      <c r="G109" s="72"/>
      <c r="H109" s="72">
        <f t="shared" si="53"/>
        <v>228</v>
      </c>
      <c r="I109" s="72">
        <f t="shared" si="54"/>
        <v>132</v>
      </c>
      <c r="J109" s="72">
        <v>66</v>
      </c>
      <c r="K109" s="72">
        <v>1</v>
      </c>
      <c r="L109" s="72">
        <v>65</v>
      </c>
      <c r="M109" s="72"/>
      <c r="N109" s="72"/>
      <c r="O109" s="72"/>
      <c r="P109" s="72"/>
      <c r="Q109" s="73">
        <v>96</v>
      </c>
      <c r="R109" s="72">
        <f t="shared" si="55"/>
        <v>161</v>
      </c>
      <c r="S109" s="138">
        <f t="shared" si="56"/>
        <v>50.75757575757576</v>
      </c>
      <c r="T109" s="36"/>
      <c r="V109" s="135"/>
      <c r="W109" s="135"/>
    </row>
    <row r="110" spans="1:23" ht="17.25" customHeight="1">
      <c r="A110" s="70">
        <v>6</v>
      </c>
      <c r="B110" s="71" t="s">
        <v>124</v>
      </c>
      <c r="C110" s="72">
        <f t="shared" si="57"/>
        <v>190</v>
      </c>
      <c r="D110" s="72">
        <v>107</v>
      </c>
      <c r="E110" s="72">
        <v>83</v>
      </c>
      <c r="F110" s="72">
        <v>2</v>
      </c>
      <c r="G110" s="72"/>
      <c r="H110" s="72">
        <f>SUM(J110:Q110)</f>
        <v>188</v>
      </c>
      <c r="I110" s="72">
        <f>SUM(J110:P110)</f>
        <v>92</v>
      </c>
      <c r="J110" s="72">
        <v>50</v>
      </c>
      <c r="K110" s="72">
        <v>1</v>
      </c>
      <c r="L110" s="72">
        <v>41</v>
      </c>
      <c r="M110" s="72"/>
      <c r="N110" s="72"/>
      <c r="O110" s="72"/>
      <c r="P110" s="72"/>
      <c r="Q110" s="73">
        <v>96</v>
      </c>
      <c r="R110" s="72">
        <f>SUM(L110:Q110)</f>
        <v>137</v>
      </c>
      <c r="S110" s="138">
        <f>(J110+K110)/I110*100</f>
        <v>55.434782608695656</v>
      </c>
      <c r="T110" s="36"/>
      <c r="V110" s="135"/>
      <c r="W110" s="135"/>
    </row>
    <row r="111" spans="1:23" ht="17.25" customHeight="1">
      <c r="A111" s="70">
        <v>7</v>
      </c>
      <c r="B111" s="71" t="s">
        <v>120</v>
      </c>
      <c r="C111" s="72">
        <f t="shared" si="57"/>
        <v>228</v>
      </c>
      <c r="D111" s="72">
        <v>130</v>
      </c>
      <c r="E111" s="72">
        <v>98</v>
      </c>
      <c r="F111" s="72">
        <v>1</v>
      </c>
      <c r="G111" s="72"/>
      <c r="H111" s="72">
        <f t="shared" si="53"/>
        <v>227</v>
      </c>
      <c r="I111" s="72">
        <f t="shared" si="54"/>
        <v>115</v>
      </c>
      <c r="J111" s="72">
        <v>52</v>
      </c>
      <c r="K111" s="72">
        <v>1</v>
      </c>
      <c r="L111" s="72">
        <v>62</v>
      </c>
      <c r="M111" s="72"/>
      <c r="N111" s="72"/>
      <c r="O111" s="72"/>
      <c r="P111" s="72"/>
      <c r="Q111" s="73">
        <v>112</v>
      </c>
      <c r="R111" s="72">
        <f t="shared" si="55"/>
        <v>174</v>
      </c>
      <c r="S111" s="138">
        <f t="shared" si="56"/>
        <v>46.08695652173913</v>
      </c>
      <c r="T111" s="36"/>
      <c r="V111" s="135"/>
      <c r="W111" s="135"/>
    </row>
    <row r="112" spans="1:23" ht="17.25" customHeight="1">
      <c r="A112" s="70"/>
      <c r="B112" s="74"/>
      <c r="C112" s="72">
        <f t="shared" si="57"/>
        <v>0</v>
      </c>
      <c r="D112" s="72"/>
      <c r="E112" s="72"/>
      <c r="F112" s="72"/>
      <c r="G112" s="72"/>
      <c r="H112" s="72">
        <f t="shared" si="53"/>
        <v>0</v>
      </c>
      <c r="I112" s="72">
        <f t="shared" si="54"/>
        <v>0</v>
      </c>
      <c r="J112" s="72"/>
      <c r="K112" s="72"/>
      <c r="L112" s="72"/>
      <c r="M112" s="72"/>
      <c r="N112" s="72"/>
      <c r="O112" s="72"/>
      <c r="P112" s="72"/>
      <c r="Q112" s="73"/>
      <c r="R112" s="72">
        <f t="shared" si="55"/>
        <v>0</v>
      </c>
      <c r="S112" s="138"/>
      <c r="T112" s="36"/>
      <c r="V112" s="135"/>
      <c r="W112" s="135"/>
    </row>
    <row r="113" spans="1:38" s="137" customFormat="1" ht="17.25" customHeight="1">
      <c r="A113" s="139" t="s">
        <v>110</v>
      </c>
      <c r="B113" s="140" t="s">
        <v>111</v>
      </c>
      <c r="C113" s="133">
        <f>SUM(C114:C118)</f>
        <v>1306</v>
      </c>
      <c r="D113" s="133">
        <f aca="true" t="shared" si="58" ref="D113:R113">SUM(D114:D118)</f>
        <v>801</v>
      </c>
      <c r="E113" s="133">
        <f t="shared" si="58"/>
        <v>505</v>
      </c>
      <c r="F113" s="133">
        <f t="shared" si="58"/>
        <v>1</v>
      </c>
      <c r="G113" s="133">
        <f t="shared" si="58"/>
        <v>0</v>
      </c>
      <c r="H113" s="133">
        <f t="shared" si="58"/>
        <v>1305</v>
      </c>
      <c r="I113" s="133">
        <f t="shared" si="58"/>
        <v>871</v>
      </c>
      <c r="J113" s="133">
        <f t="shared" si="58"/>
        <v>298</v>
      </c>
      <c r="K113" s="133">
        <f t="shared" si="58"/>
        <v>13</v>
      </c>
      <c r="L113" s="133">
        <f t="shared" si="58"/>
        <v>556</v>
      </c>
      <c r="M113" s="133">
        <f t="shared" si="58"/>
        <v>1</v>
      </c>
      <c r="N113" s="133">
        <f t="shared" si="58"/>
        <v>3</v>
      </c>
      <c r="O113" s="133">
        <f t="shared" si="58"/>
        <v>0</v>
      </c>
      <c r="P113" s="133">
        <f t="shared" si="58"/>
        <v>0</v>
      </c>
      <c r="Q113" s="133">
        <f t="shared" si="58"/>
        <v>434</v>
      </c>
      <c r="R113" s="133">
        <f t="shared" si="58"/>
        <v>994</v>
      </c>
      <c r="S113" s="141">
        <f aca="true" t="shared" si="59" ref="S113:S118">(J113+K113)/I113*100</f>
        <v>35.7060849598163</v>
      </c>
      <c r="T113" s="86"/>
      <c r="U113" s="86"/>
      <c r="V113" s="135"/>
      <c r="W113" s="135"/>
      <c r="X113" s="135"/>
      <c r="Y113" s="135"/>
      <c r="Z113" s="135"/>
      <c r="AA113" s="135"/>
      <c r="AB113" s="135"/>
      <c r="AC113" s="135"/>
      <c r="AD113" s="135"/>
      <c r="AE113" s="135"/>
      <c r="AF113" s="135"/>
      <c r="AG113" s="135"/>
      <c r="AH113" s="135"/>
      <c r="AI113" s="135"/>
      <c r="AJ113" s="135"/>
      <c r="AK113" s="135"/>
      <c r="AL113" s="136"/>
    </row>
    <row r="114" spans="1:23" ht="17.25" customHeight="1">
      <c r="A114" s="70">
        <v>1</v>
      </c>
      <c r="B114" s="74" t="s">
        <v>200</v>
      </c>
      <c r="C114" s="72">
        <f>SUM(D114:E114)</f>
        <v>159</v>
      </c>
      <c r="D114" s="72">
        <v>116</v>
      </c>
      <c r="E114" s="72">
        <v>43</v>
      </c>
      <c r="F114" s="72">
        <v>0</v>
      </c>
      <c r="G114" s="72">
        <v>0</v>
      </c>
      <c r="H114" s="72">
        <f>SUM(J114:Q114)</f>
        <v>159</v>
      </c>
      <c r="I114" s="72">
        <f>SUM(J114:P114)</f>
        <v>88</v>
      </c>
      <c r="J114" s="72">
        <v>7</v>
      </c>
      <c r="K114" s="72">
        <v>0</v>
      </c>
      <c r="L114" s="72">
        <v>80</v>
      </c>
      <c r="M114" s="72">
        <v>1</v>
      </c>
      <c r="N114" s="72">
        <v>0</v>
      </c>
      <c r="O114" s="72">
        <v>0</v>
      </c>
      <c r="P114" s="72">
        <v>0</v>
      </c>
      <c r="Q114" s="73">
        <v>71</v>
      </c>
      <c r="R114" s="72">
        <f>SUM(L114:Q114)</f>
        <v>152</v>
      </c>
      <c r="S114" s="138">
        <f t="shared" si="59"/>
        <v>7.954545454545454</v>
      </c>
      <c r="T114" s="36"/>
      <c r="V114" s="135"/>
      <c r="W114" s="135"/>
    </row>
    <row r="115" spans="1:23" ht="17.25" customHeight="1">
      <c r="A115" s="70">
        <v>2</v>
      </c>
      <c r="B115" s="74" t="s">
        <v>117</v>
      </c>
      <c r="C115" s="72">
        <f>SUM(D115:E115)</f>
        <v>328</v>
      </c>
      <c r="D115" s="72">
        <v>198</v>
      </c>
      <c r="E115" s="72">
        <v>130</v>
      </c>
      <c r="F115" s="72">
        <v>0</v>
      </c>
      <c r="G115" s="72">
        <v>0</v>
      </c>
      <c r="H115" s="72">
        <f>SUM(J115:Q115)</f>
        <v>328</v>
      </c>
      <c r="I115" s="72">
        <f>SUM(J115:P115)</f>
        <v>218</v>
      </c>
      <c r="J115" s="72">
        <v>84</v>
      </c>
      <c r="K115" s="72">
        <v>0</v>
      </c>
      <c r="L115" s="72">
        <v>134</v>
      </c>
      <c r="M115" s="72">
        <v>0</v>
      </c>
      <c r="N115" s="72">
        <v>0</v>
      </c>
      <c r="O115" s="72">
        <v>0</v>
      </c>
      <c r="P115" s="72">
        <v>0</v>
      </c>
      <c r="Q115" s="73">
        <v>110</v>
      </c>
      <c r="R115" s="72">
        <f>SUM(L115:Q115)</f>
        <v>244</v>
      </c>
      <c r="S115" s="138">
        <f t="shared" si="59"/>
        <v>38.53211009174312</v>
      </c>
      <c r="T115" s="36"/>
      <c r="V115" s="135"/>
      <c r="W115" s="135"/>
    </row>
    <row r="116" spans="1:23" ht="17.25" customHeight="1">
      <c r="A116" s="70">
        <v>3</v>
      </c>
      <c r="B116" s="74" t="s">
        <v>118</v>
      </c>
      <c r="C116" s="72">
        <f>SUM(D116:E116)</f>
        <v>234</v>
      </c>
      <c r="D116" s="72">
        <v>138</v>
      </c>
      <c r="E116" s="72">
        <v>96</v>
      </c>
      <c r="F116" s="72">
        <v>0</v>
      </c>
      <c r="G116" s="72">
        <v>0</v>
      </c>
      <c r="H116" s="72">
        <f>SUM(J116:Q116)</f>
        <v>234</v>
      </c>
      <c r="I116" s="72">
        <f>SUM(J116:P116)</f>
        <v>154</v>
      </c>
      <c r="J116" s="72">
        <v>60</v>
      </c>
      <c r="K116" s="72">
        <v>6</v>
      </c>
      <c r="L116" s="72">
        <v>88</v>
      </c>
      <c r="M116" s="72">
        <v>0</v>
      </c>
      <c r="N116" s="72">
        <v>0</v>
      </c>
      <c r="O116" s="72">
        <v>0</v>
      </c>
      <c r="P116" s="72">
        <v>0</v>
      </c>
      <c r="Q116" s="73">
        <v>80</v>
      </c>
      <c r="R116" s="72">
        <f>SUM(L116:Q116)</f>
        <v>168</v>
      </c>
      <c r="S116" s="138">
        <f t="shared" si="59"/>
        <v>42.857142857142854</v>
      </c>
      <c r="T116" s="36"/>
      <c r="V116" s="135"/>
      <c r="W116" s="135"/>
    </row>
    <row r="117" spans="1:23" ht="17.25" customHeight="1">
      <c r="A117" s="70">
        <v>4</v>
      </c>
      <c r="B117" s="74" t="s">
        <v>119</v>
      </c>
      <c r="C117" s="72">
        <f>SUM(D117:E117)</f>
        <v>278</v>
      </c>
      <c r="D117" s="72">
        <v>160</v>
      </c>
      <c r="E117" s="72">
        <v>118</v>
      </c>
      <c r="F117" s="72">
        <v>0</v>
      </c>
      <c r="G117" s="72">
        <v>0</v>
      </c>
      <c r="H117" s="72">
        <f>SUM(J117:Q117)</f>
        <v>278</v>
      </c>
      <c r="I117" s="72">
        <f>SUM(J117:P117)</f>
        <v>200</v>
      </c>
      <c r="J117" s="72">
        <v>63</v>
      </c>
      <c r="K117" s="72">
        <v>1</v>
      </c>
      <c r="L117" s="72">
        <v>136</v>
      </c>
      <c r="M117" s="72">
        <v>0</v>
      </c>
      <c r="N117" s="72">
        <v>0</v>
      </c>
      <c r="O117" s="72">
        <v>0</v>
      </c>
      <c r="P117" s="72">
        <v>0</v>
      </c>
      <c r="Q117" s="73">
        <v>78</v>
      </c>
      <c r="R117" s="72">
        <f>SUM(L117:Q117)</f>
        <v>214</v>
      </c>
      <c r="S117" s="138">
        <f t="shared" si="59"/>
        <v>32</v>
      </c>
      <c r="T117" s="36"/>
      <c r="V117" s="135"/>
      <c r="W117" s="135"/>
    </row>
    <row r="118" spans="1:23" ht="17.25" customHeight="1">
      <c r="A118" s="70">
        <v>5</v>
      </c>
      <c r="B118" s="74" t="s">
        <v>181</v>
      </c>
      <c r="C118" s="72">
        <f>SUM(D118:E118)</f>
        <v>307</v>
      </c>
      <c r="D118" s="72">
        <v>189</v>
      </c>
      <c r="E118" s="72">
        <v>118</v>
      </c>
      <c r="F118" s="72">
        <v>1</v>
      </c>
      <c r="G118" s="72"/>
      <c r="H118" s="72">
        <f>SUM(J118:Q118)</f>
        <v>306</v>
      </c>
      <c r="I118" s="72">
        <f>SUM(J118:P118)</f>
        <v>211</v>
      </c>
      <c r="J118" s="72">
        <v>84</v>
      </c>
      <c r="K118" s="72">
        <v>6</v>
      </c>
      <c r="L118" s="72">
        <v>118</v>
      </c>
      <c r="M118" s="72">
        <v>0</v>
      </c>
      <c r="N118" s="72">
        <v>3</v>
      </c>
      <c r="O118" s="72">
        <v>0</v>
      </c>
      <c r="P118" s="72">
        <v>0</v>
      </c>
      <c r="Q118" s="73">
        <v>95</v>
      </c>
      <c r="R118" s="72">
        <f>SUM(L118:Q118)</f>
        <v>216</v>
      </c>
      <c r="S118" s="138">
        <f t="shared" si="59"/>
        <v>42.65402843601896</v>
      </c>
      <c r="T118" s="36"/>
      <c r="V118" s="135"/>
      <c r="W118" s="135"/>
    </row>
    <row r="119" spans="1:23" ht="17.25" customHeight="1">
      <c r="A119" s="70"/>
      <c r="B119" s="74"/>
      <c r="C119" s="72"/>
      <c r="D119" s="72"/>
      <c r="E119" s="72"/>
      <c r="F119" s="72"/>
      <c r="G119" s="72"/>
      <c r="H119" s="72"/>
      <c r="I119" s="72"/>
      <c r="J119" s="72"/>
      <c r="K119" s="72"/>
      <c r="L119" s="72"/>
      <c r="M119" s="72"/>
      <c r="N119" s="72"/>
      <c r="O119" s="72"/>
      <c r="P119" s="72"/>
      <c r="Q119" s="73"/>
      <c r="R119" s="73"/>
      <c r="S119" s="138"/>
      <c r="T119" s="36"/>
      <c r="V119" s="135"/>
      <c r="W119" s="135"/>
    </row>
    <row r="120" spans="1:20" ht="14.25" customHeight="1">
      <c r="A120" s="75"/>
      <c r="B120" s="76"/>
      <c r="C120" s="77"/>
      <c r="D120" s="77"/>
      <c r="E120" s="77"/>
      <c r="F120" s="77"/>
      <c r="G120" s="77"/>
      <c r="H120" s="77"/>
      <c r="I120" s="77"/>
      <c r="J120" s="77"/>
      <c r="K120" s="77"/>
      <c r="L120" s="77"/>
      <c r="M120" s="77"/>
      <c r="N120" s="78"/>
      <c r="O120" s="78"/>
      <c r="P120" s="78"/>
      <c r="Q120" s="79"/>
      <c r="R120" s="79"/>
      <c r="S120" s="143"/>
      <c r="T120" s="36"/>
    </row>
    <row r="121" spans="1:38" s="82" customFormat="1" ht="18.75">
      <c r="A121" s="198" t="s">
        <v>201</v>
      </c>
      <c r="B121" s="198"/>
      <c r="C121" s="198"/>
      <c r="D121" s="198"/>
      <c r="E121" s="198"/>
      <c r="F121" s="30"/>
      <c r="G121" s="30"/>
      <c r="H121" s="30"/>
      <c r="I121" s="30"/>
      <c r="J121" s="30"/>
      <c r="K121" s="30"/>
      <c r="L121" s="30"/>
      <c r="M121" s="201" t="str">
        <f>A121</f>
        <v>Đồng Tháp, ngày 05 tháng 02 năm 2018</v>
      </c>
      <c r="N121" s="201"/>
      <c r="O121" s="201"/>
      <c r="P121" s="201"/>
      <c r="Q121" s="201"/>
      <c r="R121" s="201"/>
      <c r="S121" s="201"/>
      <c r="T121" s="80"/>
      <c r="U121" s="81"/>
      <c r="V121" s="81"/>
      <c r="W121" s="81"/>
      <c r="X121" s="81"/>
      <c r="Y121" s="81"/>
      <c r="Z121" s="81"/>
      <c r="AA121" s="81"/>
      <c r="AB121" s="81"/>
      <c r="AC121" s="81"/>
      <c r="AD121" s="81"/>
      <c r="AE121" s="81"/>
      <c r="AF121" s="81"/>
      <c r="AG121" s="81"/>
      <c r="AH121" s="81"/>
      <c r="AI121" s="81"/>
      <c r="AJ121" s="81"/>
      <c r="AK121" s="81"/>
      <c r="AL121" s="92"/>
    </row>
    <row r="122" spans="1:38" s="85" customFormat="1" ht="19.5" customHeight="1">
      <c r="A122" s="83"/>
      <c r="B122" s="190" t="s">
        <v>3</v>
      </c>
      <c r="C122" s="190"/>
      <c r="D122" s="190"/>
      <c r="E122" s="190"/>
      <c r="F122" s="31"/>
      <c r="G122" s="31"/>
      <c r="H122" s="31"/>
      <c r="I122" s="31"/>
      <c r="J122" s="31"/>
      <c r="K122" s="31"/>
      <c r="L122" s="31"/>
      <c r="M122" s="31"/>
      <c r="N122" s="199" t="s">
        <v>178</v>
      </c>
      <c r="O122" s="199"/>
      <c r="P122" s="199"/>
      <c r="Q122" s="199"/>
      <c r="R122" s="199"/>
      <c r="S122" s="199"/>
      <c r="T122" s="83"/>
      <c r="U122" s="84"/>
      <c r="V122" s="84"/>
      <c r="W122" s="84"/>
      <c r="X122" s="84"/>
      <c r="Y122" s="84"/>
      <c r="Z122" s="84"/>
      <c r="AA122" s="84"/>
      <c r="AB122" s="84"/>
      <c r="AC122" s="84"/>
      <c r="AD122" s="84"/>
      <c r="AE122" s="84"/>
      <c r="AF122" s="84"/>
      <c r="AG122" s="84"/>
      <c r="AH122" s="84"/>
      <c r="AI122" s="84"/>
      <c r="AJ122" s="84"/>
      <c r="AK122" s="84"/>
      <c r="AL122" s="93"/>
    </row>
    <row r="123" spans="1:38" s="105" customFormat="1" ht="18.75">
      <c r="A123" s="34"/>
      <c r="B123" s="183"/>
      <c r="C123" s="183"/>
      <c r="D123" s="183"/>
      <c r="E123" s="32"/>
      <c r="F123" s="32"/>
      <c r="G123" s="32"/>
      <c r="H123" s="32"/>
      <c r="I123" s="32"/>
      <c r="J123" s="32"/>
      <c r="K123" s="32"/>
      <c r="L123" s="32"/>
      <c r="M123" s="32"/>
      <c r="N123" s="214" t="s">
        <v>174</v>
      </c>
      <c r="O123" s="214"/>
      <c r="P123" s="214"/>
      <c r="Q123" s="214"/>
      <c r="R123" s="214"/>
      <c r="S123" s="214"/>
      <c r="T123" s="34"/>
      <c r="U123" s="34"/>
      <c r="V123" s="83"/>
      <c r="W123" s="83"/>
      <c r="X123" s="83"/>
      <c r="Y123" s="83"/>
      <c r="Z123" s="83"/>
      <c r="AA123" s="83"/>
      <c r="AB123" s="83"/>
      <c r="AC123" s="83"/>
      <c r="AD123" s="83"/>
      <c r="AE123" s="83"/>
      <c r="AF123" s="83"/>
      <c r="AG123" s="83"/>
      <c r="AH123" s="83"/>
      <c r="AI123" s="83"/>
      <c r="AJ123" s="83"/>
      <c r="AK123" s="83"/>
      <c r="AL123" s="104"/>
    </row>
    <row r="124" spans="1:38" s="105" customFormat="1" ht="18.75">
      <c r="A124" s="34"/>
      <c r="B124" s="34"/>
      <c r="C124" s="34"/>
      <c r="D124" s="32"/>
      <c r="E124" s="32"/>
      <c r="F124" s="32"/>
      <c r="G124" s="32"/>
      <c r="H124" s="32"/>
      <c r="I124" s="32"/>
      <c r="J124" s="32"/>
      <c r="K124" s="32"/>
      <c r="L124" s="32"/>
      <c r="M124" s="32"/>
      <c r="N124" s="32"/>
      <c r="O124" s="32"/>
      <c r="P124" s="32"/>
      <c r="Q124" s="32"/>
      <c r="R124" s="34"/>
      <c r="S124" s="115"/>
      <c r="T124" s="34"/>
      <c r="U124" s="34"/>
      <c r="V124" s="83"/>
      <c r="W124" s="83"/>
      <c r="X124" s="83"/>
      <c r="Y124" s="83"/>
      <c r="Z124" s="83"/>
      <c r="AA124" s="83"/>
      <c r="AB124" s="83"/>
      <c r="AC124" s="83"/>
      <c r="AD124" s="83"/>
      <c r="AE124" s="83"/>
      <c r="AF124" s="83"/>
      <c r="AG124" s="83"/>
      <c r="AH124" s="83"/>
      <c r="AI124" s="83"/>
      <c r="AJ124" s="83"/>
      <c r="AK124" s="83"/>
      <c r="AL124" s="104"/>
    </row>
    <row r="125" spans="1:38" s="105" customFormat="1" ht="18.75" hidden="1">
      <c r="A125" s="34" t="s">
        <v>23</v>
      </c>
      <c r="B125" s="34"/>
      <c r="C125" s="34"/>
      <c r="D125" s="32"/>
      <c r="E125" s="32"/>
      <c r="F125" s="32"/>
      <c r="G125" s="32"/>
      <c r="H125" s="32"/>
      <c r="I125" s="32"/>
      <c r="J125" s="32"/>
      <c r="K125" s="32"/>
      <c r="L125" s="32"/>
      <c r="M125" s="32"/>
      <c r="N125" s="32"/>
      <c r="O125" s="32"/>
      <c r="P125" s="32"/>
      <c r="Q125" s="32"/>
      <c r="R125" s="34"/>
      <c r="S125" s="115"/>
      <c r="T125" s="34"/>
      <c r="U125" s="34"/>
      <c r="V125" s="83"/>
      <c r="W125" s="83"/>
      <c r="X125" s="83"/>
      <c r="Y125" s="83"/>
      <c r="Z125" s="83"/>
      <c r="AA125" s="83"/>
      <c r="AB125" s="83"/>
      <c r="AC125" s="83"/>
      <c r="AD125" s="83"/>
      <c r="AE125" s="83"/>
      <c r="AF125" s="83"/>
      <c r="AG125" s="83"/>
      <c r="AH125" s="83"/>
      <c r="AI125" s="83"/>
      <c r="AJ125" s="83"/>
      <c r="AK125" s="83"/>
      <c r="AL125" s="104"/>
    </row>
    <row r="126" spans="1:38" s="105" customFormat="1" ht="18.75" hidden="1">
      <c r="A126" s="34"/>
      <c r="B126" s="182" t="s">
        <v>29</v>
      </c>
      <c r="C126" s="182"/>
      <c r="D126" s="182"/>
      <c r="E126" s="182"/>
      <c r="F126" s="182"/>
      <c r="G126" s="182"/>
      <c r="H126" s="182"/>
      <c r="I126" s="182"/>
      <c r="J126" s="182"/>
      <c r="K126" s="182"/>
      <c r="L126" s="182"/>
      <c r="M126" s="182"/>
      <c r="N126" s="182"/>
      <c r="O126" s="182"/>
      <c r="P126" s="32"/>
      <c r="Q126" s="32"/>
      <c r="R126" s="34"/>
      <c r="S126" s="115"/>
      <c r="T126" s="34"/>
      <c r="U126" s="34"/>
      <c r="V126" s="83"/>
      <c r="W126" s="83"/>
      <c r="X126" s="83"/>
      <c r="Y126" s="83"/>
      <c r="Z126" s="83"/>
      <c r="AA126" s="83"/>
      <c r="AB126" s="83"/>
      <c r="AC126" s="83"/>
      <c r="AD126" s="83"/>
      <c r="AE126" s="83"/>
      <c r="AF126" s="83"/>
      <c r="AG126" s="83"/>
      <c r="AH126" s="83"/>
      <c r="AI126" s="83"/>
      <c r="AJ126" s="83"/>
      <c r="AK126" s="83"/>
      <c r="AL126" s="104"/>
    </row>
    <row r="127" spans="1:38" s="105" customFormat="1" ht="18.75" hidden="1">
      <c r="A127" s="34"/>
      <c r="B127" s="182" t="s">
        <v>33</v>
      </c>
      <c r="C127" s="182"/>
      <c r="D127" s="182"/>
      <c r="E127" s="182"/>
      <c r="F127" s="182"/>
      <c r="G127" s="182"/>
      <c r="H127" s="182"/>
      <c r="I127" s="182"/>
      <c r="J127" s="182"/>
      <c r="K127" s="182"/>
      <c r="L127" s="182"/>
      <c r="M127" s="182"/>
      <c r="N127" s="182"/>
      <c r="O127" s="182"/>
      <c r="P127" s="32"/>
      <c r="Q127" s="32"/>
      <c r="R127" s="34"/>
      <c r="S127" s="115"/>
      <c r="T127" s="34"/>
      <c r="U127" s="34"/>
      <c r="V127" s="83"/>
      <c r="W127" s="83"/>
      <c r="X127" s="83"/>
      <c r="Y127" s="83"/>
      <c r="Z127" s="83"/>
      <c r="AA127" s="83"/>
      <c r="AB127" s="83"/>
      <c r="AC127" s="83"/>
      <c r="AD127" s="83"/>
      <c r="AE127" s="83"/>
      <c r="AF127" s="83"/>
      <c r="AG127" s="83"/>
      <c r="AH127" s="83"/>
      <c r="AI127" s="83"/>
      <c r="AJ127" s="83"/>
      <c r="AK127" s="83"/>
      <c r="AL127" s="104"/>
    </row>
    <row r="128" spans="1:38" s="105" customFormat="1" ht="18.75" hidden="1">
      <c r="A128" s="34"/>
      <c r="B128" s="182" t="s">
        <v>30</v>
      </c>
      <c r="C128" s="182"/>
      <c r="D128" s="182"/>
      <c r="E128" s="182"/>
      <c r="F128" s="182"/>
      <c r="G128" s="182"/>
      <c r="H128" s="182"/>
      <c r="I128" s="182"/>
      <c r="J128" s="182"/>
      <c r="K128" s="182"/>
      <c r="L128" s="182"/>
      <c r="M128" s="182"/>
      <c r="N128" s="182"/>
      <c r="O128" s="182"/>
      <c r="P128" s="32"/>
      <c r="Q128" s="32"/>
      <c r="R128" s="34"/>
      <c r="S128" s="115"/>
      <c r="T128" s="34"/>
      <c r="U128" s="34"/>
      <c r="V128" s="83"/>
      <c r="W128" s="83"/>
      <c r="X128" s="83"/>
      <c r="Y128" s="83"/>
      <c r="Z128" s="83"/>
      <c r="AA128" s="83"/>
      <c r="AB128" s="83"/>
      <c r="AC128" s="83"/>
      <c r="AD128" s="83"/>
      <c r="AE128" s="83"/>
      <c r="AF128" s="83"/>
      <c r="AG128" s="83"/>
      <c r="AH128" s="83"/>
      <c r="AI128" s="83"/>
      <c r="AJ128" s="83"/>
      <c r="AK128" s="83"/>
      <c r="AL128" s="104"/>
    </row>
    <row r="129" spans="1:38" s="105" customFormat="1" ht="15.75" customHeight="1" hidden="1">
      <c r="A129" s="33"/>
      <c r="B129" s="215" t="s">
        <v>31</v>
      </c>
      <c r="C129" s="215"/>
      <c r="D129" s="215"/>
      <c r="E129" s="215"/>
      <c r="F129" s="215"/>
      <c r="G129" s="215"/>
      <c r="H129" s="215"/>
      <c r="I129" s="215"/>
      <c r="J129" s="215"/>
      <c r="K129" s="215"/>
      <c r="L129" s="215"/>
      <c r="M129" s="215"/>
      <c r="N129" s="215"/>
      <c r="O129" s="215"/>
      <c r="P129" s="33"/>
      <c r="Q129" s="34"/>
      <c r="R129" s="34"/>
      <c r="S129" s="115"/>
      <c r="T129" s="34"/>
      <c r="U129" s="34"/>
      <c r="V129" s="83"/>
      <c r="W129" s="83"/>
      <c r="X129" s="83"/>
      <c r="Y129" s="83"/>
      <c r="Z129" s="83"/>
      <c r="AA129" s="83"/>
      <c r="AB129" s="83"/>
      <c r="AC129" s="83"/>
      <c r="AD129" s="83"/>
      <c r="AE129" s="83"/>
      <c r="AF129" s="83"/>
      <c r="AG129" s="83"/>
      <c r="AH129" s="83"/>
      <c r="AI129" s="83"/>
      <c r="AJ129" s="83"/>
      <c r="AK129" s="83"/>
      <c r="AL129" s="104"/>
    </row>
    <row r="130" spans="1:38" s="105" customFormat="1" ht="15.75" customHeight="1">
      <c r="A130" s="33"/>
      <c r="B130" s="33"/>
      <c r="C130" s="33"/>
      <c r="D130" s="33"/>
      <c r="E130" s="33"/>
      <c r="F130" s="33"/>
      <c r="G130" s="33"/>
      <c r="H130" s="33"/>
      <c r="I130" s="33"/>
      <c r="J130" s="33"/>
      <c r="K130" s="33"/>
      <c r="L130" s="33"/>
      <c r="M130" s="33"/>
      <c r="N130" s="33"/>
      <c r="O130" s="33"/>
      <c r="P130" s="33"/>
      <c r="Q130" s="34"/>
      <c r="R130" s="34"/>
      <c r="S130" s="115"/>
      <c r="T130" s="34"/>
      <c r="U130" s="34"/>
      <c r="V130" s="83"/>
      <c r="W130" s="83"/>
      <c r="X130" s="83"/>
      <c r="Y130" s="83"/>
      <c r="Z130" s="83"/>
      <c r="AA130" s="83"/>
      <c r="AB130" s="83"/>
      <c r="AC130" s="83"/>
      <c r="AD130" s="83"/>
      <c r="AE130" s="83"/>
      <c r="AF130" s="83"/>
      <c r="AG130" s="83"/>
      <c r="AH130" s="83"/>
      <c r="AI130" s="83"/>
      <c r="AJ130" s="83"/>
      <c r="AK130" s="83"/>
      <c r="AL130" s="104"/>
    </row>
    <row r="131" spans="1:38" s="105" customFormat="1" ht="18.75">
      <c r="A131" s="33"/>
      <c r="B131" s="33"/>
      <c r="C131" s="33"/>
      <c r="D131" s="33"/>
      <c r="E131" s="33"/>
      <c r="F131" s="33"/>
      <c r="G131" s="33"/>
      <c r="H131" s="33"/>
      <c r="I131" s="33"/>
      <c r="J131" s="33"/>
      <c r="K131" s="33"/>
      <c r="L131" s="33"/>
      <c r="M131" s="33"/>
      <c r="N131" s="33"/>
      <c r="O131" s="33"/>
      <c r="P131" s="33"/>
      <c r="Q131" s="34"/>
      <c r="R131" s="34"/>
      <c r="S131" s="115"/>
      <c r="T131" s="34"/>
      <c r="U131" s="34"/>
      <c r="V131" s="83"/>
      <c r="W131" s="83"/>
      <c r="X131" s="83"/>
      <c r="Y131" s="83"/>
      <c r="Z131" s="83"/>
      <c r="AA131" s="83"/>
      <c r="AB131" s="83"/>
      <c r="AC131" s="83"/>
      <c r="AD131" s="83"/>
      <c r="AE131" s="83"/>
      <c r="AF131" s="83"/>
      <c r="AG131" s="83"/>
      <c r="AH131" s="83"/>
      <c r="AI131" s="83"/>
      <c r="AJ131" s="83"/>
      <c r="AK131" s="83"/>
      <c r="AL131" s="104"/>
    </row>
    <row r="132" spans="1:38" s="105" customFormat="1" ht="18.75">
      <c r="A132" s="34"/>
      <c r="B132" s="34"/>
      <c r="C132" s="34"/>
      <c r="D132" s="34"/>
      <c r="E132" s="34"/>
      <c r="F132" s="34"/>
      <c r="G132" s="34"/>
      <c r="H132" s="34"/>
      <c r="I132" s="34"/>
      <c r="J132" s="34"/>
      <c r="K132" s="34"/>
      <c r="L132" s="34"/>
      <c r="M132" s="34"/>
      <c r="N132" s="34"/>
      <c r="O132" s="34"/>
      <c r="P132" s="34"/>
      <c r="Q132" s="34"/>
      <c r="R132" s="34"/>
      <c r="S132" s="115"/>
      <c r="T132" s="34"/>
      <c r="U132" s="34"/>
      <c r="V132" s="83"/>
      <c r="W132" s="83"/>
      <c r="X132" s="83"/>
      <c r="Y132" s="83"/>
      <c r="Z132" s="83"/>
      <c r="AA132" s="83"/>
      <c r="AB132" s="83"/>
      <c r="AC132" s="83"/>
      <c r="AD132" s="83"/>
      <c r="AE132" s="83"/>
      <c r="AF132" s="83"/>
      <c r="AG132" s="83"/>
      <c r="AH132" s="83"/>
      <c r="AI132" s="83"/>
      <c r="AJ132" s="83"/>
      <c r="AK132" s="83"/>
      <c r="AL132" s="104"/>
    </row>
    <row r="133" spans="1:38" s="105" customFormat="1" ht="18.75">
      <c r="A133" s="214" t="s">
        <v>173</v>
      </c>
      <c r="B133" s="214"/>
      <c r="C133" s="214"/>
      <c r="D133" s="214"/>
      <c r="E133" s="214"/>
      <c r="F133" s="34"/>
      <c r="G133" s="34"/>
      <c r="H133" s="34"/>
      <c r="I133" s="34"/>
      <c r="J133" s="34"/>
      <c r="K133" s="34"/>
      <c r="L133" s="34"/>
      <c r="M133" s="34"/>
      <c r="N133" s="214" t="s">
        <v>158</v>
      </c>
      <c r="O133" s="214"/>
      <c r="P133" s="214"/>
      <c r="Q133" s="214"/>
      <c r="R133" s="214"/>
      <c r="S133" s="214"/>
      <c r="T133" s="34"/>
      <c r="U133" s="34"/>
      <c r="V133" s="83"/>
      <c r="W133" s="83"/>
      <c r="X133" s="83"/>
      <c r="Y133" s="83"/>
      <c r="Z133" s="83"/>
      <c r="AA133" s="83"/>
      <c r="AB133" s="83"/>
      <c r="AC133" s="83"/>
      <c r="AD133" s="83"/>
      <c r="AE133" s="83"/>
      <c r="AF133" s="83"/>
      <c r="AG133" s="83"/>
      <c r="AH133" s="83"/>
      <c r="AI133" s="83"/>
      <c r="AJ133" s="83"/>
      <c r="AK133" s="83"/>
      <c r="AL133" s="104"/>
    </row>
    <row r="134" spans="1:20" ht="15.75">
      <c r="A134" s="36"/>
      <c r="B134" s="36"/>
      <c r="C134" s="36"/>
      <c r="D134" s="36"/>
      <c r="E134" s="36"/>
      <c r="F134" s="36"/>
      <c r="G134" s="36"/>
      <c r="H134" s="36"/>
      <c r="I134" s="36"/>
      <c r="J134" s="36"/>
      <c r="K134" s="36"/>
      <c r="M134" s="36"/>
      <c r="N134" s="36"/>
      <c r="O134" s="36"/>
      <c r="P134" s="36"/>
      <c r="Q134" s="36"/>
      <c r="R134" s="36"/>
      <c r="T134" s="36"/>
    </row>
    <row r="135" spans="1:20" ht="15.75">
      <c r="A135" s="36"/>
      <c r="B135" s="36"/>
      <c r="C135" s="36"/>
      <c r="D135" s="36"/>
      <c r="E135" s="36"/>
      <c r="F135" s="36"/>
      <c r="G135" s="36"/>
      <c r="H135" s="36"/>
      <c r="I135" s="36"/>
      <c r="J135" s="36"/>
      <c r="K135" s="36"/>
      <c r="M135" s="36"/>
      <c r="N135" s="36"/>
      <c r="O135" s="36"/>
      <c r="P135" s="36"/>
      <c r="Q135" s="36"/>
      <c r="R135" s="36"/>
      <c r="T135" s="36"/>
    </row>
    <row r="136" spans="1:20" ht="15.75">
      <c r="A136" s="36"/>
      <c r="B136" s="36"/>
      <c r="C136" s="36"/>
      <c r="D136" s="36"/>
      <c r="E136" s="36"/>
      <c r="F136" s="36"/>
      <c r="G136" s="36"/>
      <c r="H136" s="36"/>
      <c r="I136" s="36"/>
      <c r="J136" s="36"/>
      <c r="K136" s="36"/>
      <c r="M136" s="36"/>
      <c r="N136" s="36"/>
      <c r="O136" s="36"/>
      <c r="P136" s="36"/>
      <c r="Q136" s="36"/>
      <c r="R136" s="36"/>
      <c r="T136" s="36"/>
    </row>
    <row r="137" spans="1:20" ht="15.75">
      <c r="A137" s="36"/>
      <c r="B137" s="36"/>
      <c r="C137" s="36"/>
      <c r="D137" s="36"/>
      <c r="E137" s="36"/>
      <c r="F137" s="36"/>
      <c r="G137" s="36"/>
      <c r="H137" s="36"/>
      <c r="I137" s="36"/>
      <c r="J137" s="36"/>
      <c r="K137" s="36"/>
      <c r="M137" s="36"/>
      <c r="N137" s="36"/>
      <c r="O137" s="36"/>
      <c r="P137" s="36"/>
      <c r="Q137" s="36"/>
      <c r="R137" s="36"/>
      <c r="T137" s="36"/>
    </row>
    <row r="138" spans="1:20" ht="15.75">
      <c r="A138" s="36"/>
      <c r="B138" s="36"/>
      <c r="C138" s="36"/>
      <c r="D138" s="36"/>
      <c r="E138" s="36"/>
      <c r="F138" s="36"/>
      <c r="G138" s="36"/>
      <c r="H138" s="36"/>
      <c r="I138" s="36"/>
      <c r="J138" s="36"/>
      <c r="K138" s="36"/>
      <c r="M138" s="36"/>
      <c r="N138" s="36"/>
      <c r="O138" s="36"/>
      <c r="P138" s="36"/>
      <c r="Q138" s="36"/>
      <c r="R138" s="36"/>
      <c r="T138" s="36"/>
    </row>
    <row r="139" spans="1:20" ht="15.75">
      <c r="A139" s="36"/>
      <c r="B139" s="36"/>
      <c r="C139" s="36"/>
      <c r="D139" s="36"/>
      <c r="E139" s="36"/>
      <c r="F139" s="36"/>
      <c r="G139" s="36"/>
      <c r="H139" s="36"/>
      <c r="I139" s="36"/>
      <c r="J139" s="36"/>
      <c r="K139" s="36"/>
      <c r="M139" s="36"/>
      <c r="N139" s="36"/>
      <c r="O139" s="36"/>
      <c r="P139" s="36"/>
      <c r="Q139" s="36"/>
      <c r="R139" s="36"/>
      <c r="T139" s="36"/>
    </row>
    <row r="140" spans="1:20" ht="15.75">
      <c r="A140" s="36"/>
      <c r="B140" s="36"/>
      <c r="C140" s="36"/>
      <c r="D140" s="36"/>
      <c r="E140" s="36"/>
      <c r="F140" s="36"/>
      <c r="G140" s="36"/>
      <c r="H140" s="36"/>
      <c r="I140" s="36"/>
      <c r="J140" s="36"/>
      <c r="K140" s="36"/>
      <c r="M140" s="36"/>
      <c r="N140" s="36"/>
      <c r="O140" s="36"/>
      <c r="P140" s="36"/>
      <c r="Q140" s="36"/>
      <c r="R140" s="36"/>
      <c r="T140" s="36"/>
    </row>
    <row r="141" spans="1:20" ht="15.75">
      <c r="A141" s="36"/>
      <c r="B141" s="36"/>
      <c r="C141" s="36"/>
      <c r="D141" s="36"/>
      <c r="E141" s="36"/>
      <c r="F141" s="36"/>
      <c r="G141" s="36"/>
      <c r="H141" s="36"/>
      <c r="I141" s="36"/>
      <c r="J141" s="36"/>
      <c r="K141" s="36"/>
      <c r="M141" s="36"/>
      <c r="N141" s="36"/>
      <c r="O141" s="36"/>
      <c r="P141" s="36"/>
      <c r="Q141" s="36"/>
      <c r="R141" s="36"/>
      <c r="T141" s="36"/>
    </row>
    <row r="142" spans="1:20" ht="15.75">
      <c r="A142" s="36"/>
      <c r="B142" s="36"/>
      <c r="C142" s="36"/>
      <c r="D142" s="36"/>
      <c r="E142" s="36"/>
      <c r="F142" s="36"/>
      <c r="G142" s="36"/>
      <c r="H142" s="36"/>
      <c r="I142" s="36"/>
      <c r="J142" s="36"/>
      <c r="K142" s="36"/>
      <c r="M142" s="36"/>
      <c r="N142" s="36"/>
      <c r="O142" s="36"/>
      <c r="P142" s="36"/>
      <c r="Q142" s="36"/>
      <c r="R142" s="36"/>
      <c r="T142" s="36"/>
    </row>
    <row r="143" spans="1:20" ht="15.75">
      <c r="A143" s="36"/>
      <c r="B143" s="36"/>
      <c r="C143" s="36"/>
      <c r="D143" s="36"/>
      <c r="E143" s="36"/>
      <c r="F143" s="36"/>
      <c r="G143" s="36"/>
      <c r="H143" s="36"/>
      <c r="I143" s="36"/>
      <c r="J143" s="36"/>
      <c r="K143" s="36"/>
      <c r="M143" s="36"/>
      <c r="N143" s="36"/>
      <c r="O143" s="36"/>
      <c r="P143" s="36"/>
      <c r="Q143" s="36"/>
      <c r="R143" s="36"/>
      <c r="T143" s="36"/>
    </row>
    <row r="144" spans="1:20" ht="15.75">
      <c r="A144" s="36"/>
      <c r="B144" s="36"/>
      <c r="C144" s="36"/>
      <c r="D144" s="36"/>
      <c r="E144" s="36"/>
      <c r="F144" s="36"/>
      <c r="G144" s="36"/>
      <c r="H144" s="36"/>
      <c r="I144" s="36"/>
      <c r="J144" s="36"/>
      <c r="K144" s="36"/>
      <c r="M144" s="36"/>
      <c r="N144" s="36"/>
      <c r="O144" s="36"/>
      <c r="P144" s="36"/>
      <c r="Q144" s="36"/>
      <c r="R144" s="36"/>
      <c r="T144" s="36"/>
    </row>
    <row r="145" spans="1:20" ht="15.75">
      <c r="A145" s="36"/>
      <c r="B145" s="36"/>
      <c r="C145" s="36"/>
      <c r="D145" s="36"/>
      <c r="E145" s="36"/>
      <c r="F145" s="36"/>
      <c r="G145" s="36"/>
      <c r="H145" s="36"/>
      <c r="I145" s="36"/>
      <c r="J145" s="36"/>
      <c r="K145" s="36"/>
      <c r="M145" s="36"/>
      <c r="N145" s="36"/>
      <c r="O145" s="36"/>
      <c r="P145" s="36"/>
      <c r="Q145" s="36"/>
      <c r="R145" s="36"/>
      <c r="T145" s="36"/>
    </row>
    <row r="146" spans="1:20" ht="15.75">
      <c r="A146" s="36"/>
      <c r="B146" s="36"/>
      <c r="C146" s="36"/>
      <c r="D146" s="36"/>
      <c r="E146" s="36"/>
      <c r="F146" s="36"/>
      <c r="G146" s="36"/>
      <c r="H146" s="36"/>
      <c r="I146" s="36"/>
      <c r="J146" s="36"/>
      <c r="K146" s="36"/>
      <c r="M146" s="36"/>
      <c r="N146" s="36"/>
      <c r="O146" s="36"/>
      <c r="P146" s="36"/>
      <c r="Q146" s="36"/>
      <c r="R146" s="36"/>
      <c r="T146" s="36"/>
    </row>
    <row r="147" spans="1:20" ht="15.75">
      <c r="A147" s="36"/>
      <c r="B147" s="36"/>
      <c r="C147" s="36"/>
      <c r="D147" s="36"/>
      <c r="E147" s="36"/>
      <c r="F147" s="36"/>
      <c r="G147" s="36"/>
      <c r="H147" s="36"/>
      <c r="I147" s="36"/>
      <c r="J147" s="36"/>
      <c r="K147" s="36"/>
      <c r="M147" s="36"/>
      <c r="N147" s="36"/>
      <c r="O147" s="36"/>
      <c r="P147" s="36"/>
      <c r="Q147" s="36"/>
      <c r="R147" s="36"/>
      <c r="T147" s="36"/>
    </row>
    <row r="148" spans="1:20" ht="15.75">
      <c r="A148" s="36"/>
      <c r="B148" s="36"/>
      <c r="C148" s="36"/>
      <c r="D148" s="36"/>
      <c r="E148" s="36"/>
      <c r="F148" s="36"/>
      <c r="G148" s="36"/>
      <c r="H148" s="36"/>
      <c r="I148" s="36"/>
      <c r="J148" s="36"/>
      <c r="K148" s="36"/>
      <c r="M148" s="36"/>
      <c r="N148" s="36"/>
      <c r="O148" s="36"/>
      <c r="P148" s="36"/>
      <c r="Q148" s="36"/>
      <c r="R148" s="36"/>
      <c r="T148" s="36"/>
    </row>
    <row r="149" spans="1:20" ht="15.75">
      <c r="A149" s="36"/>
      <c r="B149" s="36"/>
      <c r="C149" s="36"/>
      <c r="D149" s="36"/>
      <c r="E149" s="36"/>
      <c r="F149" s="36"/>
      <c r="G149" s="36"/>
      <c r="H149" s="36"/>
      <c r="I149" s="36"/>
      <c r="J149" s="36"/>
      <c r="K149" s="36"/>
      <c r="M149" s="36"/>
      <c r="N149" s="36"/>
      <c r="O149" s="36"/>
      <c r="P149" s="36"/>
      <c r="Q149" s="36"/>
      <c r="R149" s="36"/>
      <c r="T149" s="36"/>
    </row>
    <row r="150" spans="1:20" ht="15.75">
      <c r="A150" s="36"/>
      <c r="B150" s="36"/>
      <c r="C150" s="36"/>
      <c r="D150" s="36"/>
      <c r="E150" s="36"/>
      <c r="F150" s="36"/>
      <c r="G150" s="36"/>
      <c r="H150" s="36"/>
      <c r="I150" s="36"/>
      <c r="J150" s="36"/>
      <c r="K150" s="36"/>
      <c r="M150" s="36"/>
      <c r="N150" s="36"/>
      <c r="O150" s="36"/>
      <c r="P150" s="36"/>
      <c r="Q150" s="36"/>
      <c r="R150" s="36"/>
      <c r="T150" s="36"/>
    </row>
    <row r="151" spans="1:20" ht="15.75">
      <c r="A151" s="36"/>
      <c r="B151" s="36"/>
      <c r="C151" s="36"/>
      <c r="D151" s="36"/>
      <c r="E151" s="36"/>
      <c r="F151" s="36"/>
      <c r="G151" s="36"/>
      <c r="H151" s="36"/>
      <c r="I151" s="36"/>
      <c r="J151" s="36"/>
      <c r="K151" s="36"/>
      <c r="M151" s="36"/>
      <c r="N151" s="36"/>
      <c r="O151" s="36"/>
      <c r="P151" s="36"/>
      <c r="Q151" s="36"/>
      <c r="R151" s="36"/>
      <c r="T151" s="36"/>
    </row>
    <row r="152" spans="1:20" ht="15.75">
      <c r="A152" s="36"/>
      <c r="B152" s="36"/>
      <c r="C152" s="36"/>
      <c r="D152" s="36"/>
      <c r="E152" s="36"/>
      <c r="F152" s="36"/>
      <c r="G152" s="36"/>
      <c r="H152" s="36"/>
      <c r="I152" s="36"/>
      <c r="J152" s="36"/>
      <c r="K152" s="36"/>
      <c r="M152" s="36"/>
      <c r="N152" s="36"/>
      <c r="O152" s="36"/>
      <c r="P152" s="36"/>
      <c r="Q152" s="36"/>
      <c r="R152" s="36"/>
      <c r="T152" s="36"/>
    </row>
    <row r="153" spans="1:20" ht="15.75">
      <c r="A153" s="36"/>
      <c r="B153" s="36"/>
      <c r="C153" s="36"/>
      <c r="D153" s="36"/>
      <c r="E153" s="36"/>
      <c r="F153" s="36"/>
      <c r="G153" s="36"/>
      <c r="H153" s="36"/>
      <c r="I153" s="36"/>
      <c r="J153" s="36"/>
      <c r="K153" s="36"/>
      <c r="M153" s="36"/>
      <c r="N153" s="36"/>
      <c r="O153" s="36"/>
      <c r="P153" s="36"/>
      <c r="Q153" s="36"/>
      <c r="R153" s="36"/>
      <c r="T153" s="36"/>
    </row>
    <row r="154" spans="1:20" ht="15.75">
      <c r="A154" s="36"/>
      <c r="B154" s="36"/>
      <c r="C154" s="36"/>
      <c r="D154" s="36"/>
      <c r="E154" s="36"/>
      <c r="F154" s="36"/>
      <c r="G154" s="36"/>
      <c r="H154" s="36"/>
      <c r="I154" s="36"/>
      <c r="J154" s="36"/>
      <c r="K154" s="36"/>
      <c r="M154" s="36"/>
      <c r="N154" s="36"/>
      <c r="O154" s="36"/>
      <c r="P154" s="36"/>
      <c r="Q154" s="36"/>
      <c r="R154" s="36"/>
      <c r="T154" s="36"/>
    </row>
    <row r="155" spans="1:20" ht="15.75">
      <c r="A155" s="36"/>
      <c r="B155" s="36"/>
      <c r="C155" s="36"/>
      <c r="D155" s="36"/>
      <c r="E155" s="36"/>
      <c r="F155" s="36"/>
      <c r="G155" s="36"/>
      <c r="H155" s="36"/>
      <c r="I155" s="36"/>
      <c r="J155" s="36"/>
      <c r="K155" s="36"/>
      <c r="M155" s="36"/>
      <c r="N155" s="36"/>
      <c r="O155" s="36"/>
      <c r="P155" s="36"/>
      <c r="Q155" s="36"/>
      <c r="R155" s="36"/>
      <c r="T155" s="36"/>
    </row>
    <row r="156" spans="1:20" ht="15.75">
      <c r="A156" s="36"/>
      <c r="B156" s="36"/>
      <c r="C156" s="36"/>
      <c r="D156" s="36"/>
      <c r="E156" s="36"/>
      <c r="F156" s="36"/>
      <c r="G156" s="36"/>
      <c r="H156" s="36"/>
      <c r="I156" s="36"/>
      <c r="J156" s="36"/>
      <c r="K156" s="36"/>
      <c r="M156" s="36"/>
      <c r="N156" s="36"/>
      <c r="O156" s="36"/>
      <c r="P156" s="36"/>
      <c r="Q156" s="36"/>
      <c r="R156" s="36"/>
      <c r="T156" s="36"/>
    </row>
    <row r="157" spans="1:20" ht="15.75">
      <c r="A157" s="36"/>
      <c r="B157" s="36"/>
      <c r="C157" s="36"/>
      <c r="D157" s="36"/>
      <c r="E157" s="36"/>
      <c r="F157" s="36"/>
      <c r="G157" s="36"/>
      <c r="H157" s="36"/>
      <c r="I157" s="36"/>
      <c r="J157" s="36"/>
      <c r="K157" s="36"/>
      <c r="M157" s="36"/>
      <c r="N157" s="36"/>
      <c r="O157" s="36"/>
      <c r="P157" s="36"/>
      <c r="Q157" s="36"/>
      <c r="R157" s="36"/>
      <c r="T157" s="36"/>
    </row>
    <row r="158" spans="1:20" ht="15.75">
      <c r="A158" s="36"/>
      <c r="B158" s="36"/>
      <c r="C158" s="36"/>
      <c r="D158" s="36"/>
      <c r="E158" s="36"/>
      <c r="F158" s="36"/>
      <c r="G158" s="36"/>
      <c r="H158" s="36"/>
      <c r="I158" s="36"/>
      <c r="J158" s="36"/>
      <c r="K158" s="36"/>
      <c r="M158" s="36"/>
      <c r="N158" s="36"/>
      <c r="O158" s="36"/>
      <c r="P158" s="36"/>
      <c r="Q158" s="36"/>
      <c r="R158" s="36"/>
      <c r="T158" s="36"/>
    </row>
    <row r="159" spans="1:20" ht="15.75">
      <c r="A159" s="36"/>
      <c r="B159" s="36"/>
      <c r="C159" s="36"/>
      <c r="D159" s="36"/>
      <c r="E159" s="36"/>
      <c r="F159" s="36"/>
      <c r="G159" s="36"/>
      <c r="H159" s="36"/>
      <c r="I159" s="36"/>
      <c r="J159" s="36"/>
      <c r="K159" s="36"/>
      <c r="M159" s="36"/>
      <c r="N159" s="36"/>
      <c r="O159" s="36"/>
      <c r="P159" s="36"/>
      <c r="Q159" s="36"/>
      <c r="R159" s="36"/>
      <c r="T159" s="36"/>
    </row>
    <row r="160" spans="1:20" ht="15.75">
      <c r="A160" s="36"/>
      <c r="B160" s="36"/>
      <c r="C160" s="36"/>
      <c r="D160" s="36"/>
      <c r="E160" s="36"/>
      <c r="F160" s="36"/>
      <c r="G160" s="36"/>
      <c r="H160" s="36"/>
      <c r="I160" s="36"/>
      <c r="J160" s="36"/>
      <c r="K160" s="36"/>
      <c r="M160" s="36"/>
      <c r="N160" s="36"/>
      <c r="O160" s="36"/>
      <c r="P160" s="36"/>
      <c r="Q160" s="36"/>
      <c r="R160" s="36"/>
      <c r="T160" s="36"/>
    </row>
    <row r="161" spans="1:20" ht="15.75">
      <c r="A161" s="36"/>
      <c r="B161" s="36"/>
      <c r="C161" s="36"/>
      <c r="D161" s="36"/>
      <c r="E161" s="36"/>
      <c r="F161" s="36"/>
      <c r="G161" s="36"/>
      <c r="H161" s="36"/>
      <c r="I161" s="36"/>
      <c r="J161" s="36"/>
      <c r="K161" s="36"/>
      <c r="M161" s="36"/>
      <c r="N161" s="36"/>
      <c r="O161" s="36"/>
      <c r="P161" s="36"/>
      <c r="Q161" s="36"/>
      <c r="R161" s="36"/>
      <c r="T161" s="36"/>
    </row>
    <row r="162" spans="1:20" ht="15.75">
      <c r="A162" s="36"/>
      <c r="B162" s="36"/>
      <c r="C162" s="36"/>
      <c r="D162" s="36"/>
      <c r="E162" s="36"/>
      <c r="F162" s="36"/>
      <c r="G162" s="36"/>
      <c r="H162" s="36"/>
      <c r="I162" s="36"/>
      <c r="J162" s="36"/>
      <c r="K162" s="36"/>
      <c r="M162" s="36"/>
      <c r="N162" s="36"/>
      <c r="O162" s="36"/>
      <c r="P162" s="36"/>
      <c r="Q162" s="36"/>
      <c r="R162" s="36"/>
      <c r="T162" s="36"/>
    </row>
    <row r="163" spans="1:20" ht="15.75">
      <c r="A163" s="36"/>
      <c r="B163" s="36"/>
      <c r="C163" s="36"/>
      <c r="D163" s="36"/>
      <c r="E163" s="36"/>
      <c r="F163" s="36"/>
      <c r="G163" s="36"/>
      <c r="H163" s="36"/>
      <c r="I163" s="36"/>
      <c r="J163" s="36"/>
      <c r="K163" s="36"/>
      <c r="M163" s="36"/>
      <c r="N163" s="36"/>
      <c r="O163" s="36"/>
      <c r="P163" s="36"/>
      <c r="Q163" s="36"/>
      <c r="R163" s="36"/>
      <c r="T163" s="36"/>
    </row>
    <row r="164" spans="1:20" ht="15.75">
      <c r="A164" s="36"/>
      <c r="B164" s="36"/>
      <c r="C164" s="36"/>
      <c r="D164" s="36"/>
      <c r="E164" s="36"/>
      <c r="F164" s="36"/>
      <c r="G164" s="36"/>
      <c r="H164" s="36"/>
      <c r="I164" s="36"/>
      <c r="J164" s="36"/>
      <c r="K164" s="36"/>
      <c r="M164" s="36"/>
      <c r="N164" s="36"/>
      <c r="O164" s="36"/>
      <c r="P164" s="36"/>
      <c r="Q164" s="36"/>
      <c r="R164" s="36"/>
      <c r="T164" s="36"/>
    </row>
    <row r="165" spans="1:20" ht="15.75">
      <c r="A165" s="36"/>
      <c r="B165" s="36"/>
      <c r="C165" s="36"/>
      <c r="D165" s="36"/>
      <c r="E165" s="36"/>
      <c r="F165" s="36"/>
      <c r="G165" s="36"/>
      <c r="H165" s="36"/>
      <c r="I165" s="36"/>
      <c r="J165" s="36"/>
      <c r="K165" s="36"/>
      <c r="M165" s="36"/>
      <c r="N165" s="36"/>
      <c r="O165" s="36"/>
      <c r="P165" s="36"/>
      <c r="Q165" s="36"/>
      <c r="R165" s="36"/>
      <c r="T165" s="36"/>
    </row>
    <row r="166" spans="1:20" ht="15.75">
      <c r="A166" s="36"/>
      <c r="B166" s="36"/>
      <c r="C166" s="36"/>
      <c r="D166" s="36"/>
      <c r="E166" s="36"/>
      <c r="F166" s="36"/>
      <c r="G166" s="36"/>
      <c r="H166" s="36"/>
      <c r="I166" s="36"/>
      <c r="J166" s="36"/>
      <c r="K166" s="36"/>
      <c r="M166" s="36"/>
      <c r="N166" s="36"/>
      <c r="O166" s="36"/>
      <c r="P166" s="36"/>
      <c r="Q166" s="36"/>
      <c r="R166" s="36"/>
      <c r="T166" s="36"/>
    </row>
    <row r="167" spans="1:20" ht="15.75">
      <c r="A167" s="36"/>
      <c r="B167" s="36"/>
      <c r="C167" s="36"/>
      <c r="D167" s="36"/>
      <c r="E167" s="36"/>
      <c r="F167" s="36"/>
      <c r="G167" s="36"/>
      <c r="H167" s="36"/>
      <c r="I167" s="36"/>
      <c r="J167" s="36"/>
      <c r="K167" s="36"/>
      <c r="M167" s="36"/>
      <c r="N167" s="36"/>
      <c r="O167" s="36"/>
      <c r="P167" s="36"/>
      <c r="Q167" s="36"/>
      <c r="R167" s="36"/>
      <c r="T167" s="36"/>
    </row>
    <row r="168" spans="1:20" ht="15.75">
      <c r="A168" s="36"/>
      <c r="B168" s="36"/>
      <c r="C168" s="36"/>
      <c r="D168" s="36"/>
      <c r="E168" s="36"/>
      <c r="F168" s="36"/>
      <c r="G168" s="36"/>
      <c r="H168" s="36"/>
      <c r="I168" s="36"/>
      <c r="J168" s="36"/>
      <c r="K168" s="36"/>
      <c r="M168" s="36"/>
      <c r="N168" s="36"/>
      <c r="O168" s="36"/>
      <c r="P168" s="36"/>
      <c r="Q168" s="36"/>
      <c r="R168" s="36"/>
      <c r="T168" s="36"/>
    </row>
    <row r="169" spans="1:20" ht="15.75">
      <c r="A169" s="36"/>
      <c r="B169" s="36"/>
      <c r="C169" s="36"/>
      <c r="D169" s="36"/>
      <c r="E169" s="36"/>
      <c r="F169" s="36"/>
      <c r="G169" s="36"/>
      <c r="H169" s="36"/>
      <c r="I169" s="36"/>
      <c r="J169" s="36"/>
      <c r="K169" s="36"/>
      <c r="M169" s="36"/>
      <c r="N169" s="36"/>
      <c r="O169" s="36"/>
      <c r="P169" s="36"/>
      <c r="Q169" s="36"/>
      <c r="R169" s="36"/>
      <c r="T169" s="36"/>
    </row>
    <row r="170" spans="1:20" ht="15.75">
      <c r="A170" s="36"/>
      <c r="B170" s="36"/>
      <c r="C170" s="36"/>
      <c r="D170" s="36"/>
      <c r="E170" s="36"/>
      <c r="F170" s="36"/>
      <c r="G170" s="36"/>
      <c r="H170" s="36"/>
      <c r="I170" s="36"/>
      <c r="J170" s="36"/>
      <c r="K170" s="36"/>
      <c r="M170" s="36"/>
      <c r="N170" s="36"/>
      <c r="O170" s="36"/>
      <c r="P170" s="36"/>
      <c r="Q170" s="36"/>
      <c r="R170" s="36"/>
      <c r="T170" s="36"/>
    </row>
    <row r="171" spans="1:20" ht="15.75">
      <c r="A171" s="36"/>
      <c r="B171" s="36"/>
      <c r="C171" s="36"/>
      <c r="D171" s="36"/>
      <c r="E171" s="36"/>
      <c r="F171" s="36"/>
      <c r="G171" s="36"/>
      <c r="H171" s="36"/>
      <c r="I171" s="36"/>
      <c r="J171" s="36"/>
      <c r="K171" s="36"/>
      <c r="M171" s="36"/>
      <c r="N171" s="36"/>
      <c r="O171" s="36"/>
      <c r="P171" s="36"/>
      <c r="Q171" s="36"/>
      <c r="R171" s="36"/>
      <c r="T171" s="36"/>
    </row>
    <row r="172" spans="1:20" ht="15.75">
      <c r="A172" s="36"/>
      <c r="B172" s="36"/>
      <c r="C172" s="36"/>
      <c r="D172" s="36"/>
      <c r="E172" s="36"/>
      <c r="F172" s="36"/>
      <c r="G172" s="36"/>
      <c r="H172" s="36"/>
      <c r="I172" s="36"/>
      <c r="J172" s="36"/>
      <c r="K172" s="36"/>
      <c r="M172" s="36"/>
      <c r="N172" s="36"/>
      <c r="O172" s="36"/>
      <c r="P172" s="36"/>
      <c r="Q172" s="36"/>
      <c r="R172" s="36"/>
      <c r="T172" s="36"/>
    </row>
    <row r="173" spans="1:20" ht="15.75">
      <c r="A173" s="36"/>
      <c r="B173" s="36"/>
      <c r="C173" s="36"/>
      <c r="D173" s="36"/>
      <c r="E173" s="36"/>
      <c r="F173" s="36"/>
      <c r="G173" s="36"/>
      <c r="H173" s="36"/>
      <c r="I173" s="36"/>
      <c r="J173" s="36"/>
      <c r="K173" s="36"/>
      <c r="M173" s="36"/>
      <c r="N173" s="36"/>
      <c r="O173" s="36"/>
      <c r="P173" s="36"/>
      <c r="Q173" s="36"/>
      <c r="R173" s="36"/>
      <c r="T173" s="36"/>
    </row>
    <row r="174" spans="1:20" ht="15.75">
      <c r="A174" s="36"/>
      <c r="B174" s="36"/>
      <c r="C174" s="36"/>
      <c r="D174" s="36"/>
      <c r="E174" s="36"/>
      <c r="F174" s="36"/>
      <c r="G174" s="36"/>
      <c r="H174" s="36"/>
      <c r="I174" s="36"/>
      <c r="J174" s="36"/>
      <c r="K174" s="36"/>
      <c r="M174" s="36"/>
      <c r="N174" s="36"/>
      <c r="O174" s="36"/>
      <c r="P174" s="36"/>
      <c r="Q174" s="36"/>
      <c r="R174" s="36"/>
      <c r="T174" s="36"/>
    </row>
    <row r="175" spans="1:20" ht="15.75">
      <c r="A175" s="36"/>
      <c r="B175" s="36"/>
      <c r="C175" s="36"/>
      <c r="D175" s="36"/>
      <c r="E175" s="36"/>
      <c r="F175" s="36"/>
      <c r="G175" s="36"/>
      <c r="H175" s="36"/>
      <c r="I175" s="36"/>
      <c r="J175" s="36"/>
      <c r="K175" s="36"/>
      <c r="M175" s="36"/>
      <c r="N175" s="36"/>
      <c r="O175" s="36"/>
      <c r="P175" s="36"/>
      <c r="Q175" s="36"/>
      <c r="R175" s="36"/>
      <c r="T175" s="36"/>
    </row>
    <row r="176" spans="1:20" ht="15.75">
      <c r="A176" s="36"/>
      <c r="B176" s="36"/>
      <c r="C176" s="36"/>
      <c r="D176" s="36"/>
      <c r="E176" s="36"/>
      <c r="F176" s="36"/>
      <c r="G176" s="36"/>
      <c r="H176" s="36"/>
      <c r="I176" s="36"/>
      <c r="J176" s="36"/>
      <c r="K176" s="36"/>
      <c r="M176" s="36"/>
      <c r="N176" s="36"/>
      <c r="O176" s="36"/>
      <c r="P176" s="36"/>
      <c r="Q176" s="36"/>
      <c r="R176" s="36"/>
      <c r="T176" s="36"/>
    </row>
    <row r="177" spans="1:20" ht="15.75">
      <c r="A177" s="36"/>
      <c r="B177" s="36"/>
      <c r="C177" s="36"/>
      <c r="D177" s="36"/>
      <c r="E177" s="36"/>
      <c r="F177" s="36"/>
      <c r="G177" s="36"/>
      <c r="H177" s="36"/>
      <c r="I177" s="36"/>
      <c r="J177" s="36"/>
      <c r="K177" s="36"/>
      <c r="M177" s="36"/>
      <c r="N177" s="36"/>
      <c r="O177" s="36"/>
      <c r="P177" s="36"/>
      <c r="Q177" s="36"/>
      <c r="R177" s="36"/>
      <c r="T177" s="36"/>
    </row>
    <row r="178" spans="1:20" ht="15.75">
      <c r="A178" s="36"/>
      <c r="B178" s="36"/>
      <c r="C178" s="36"/>
      <c r="D178" s="36"/>
      <c r="E178" s="36"/>
      <c r="F178" s="36"/>
      <c r="G178" s="36"/>
      <c r="H178" s="36"/>
      <c r="I178" s="36"/>
      <c r="J178" s="36"/>
      <c r="K178" s="36"/>
      <c r="M178" s="36"/>
      <c r="N178" s="36"/>
      <c r="O178" s="36"/>
      <c r="P178" s="36"/>
      <c r="Q178" s="36"/>
      <c r="R178" s="36"/>
      <c r="T178" s="36"/>
    </row>
    <row r="179" spans="1:20" ht="15.75">
      <c r="A179" s="36"/>
      <c r="B179" s="36"/>
      <c r="C179" s="36"/>
      <c r="D179" s="36"/>
      <c r="E179" s="36"/>
      <c r="F179" s="36"/>
      <c r="G179" s="36"/>
      <c r="H179" s="36"/>
      <c r="I179" s="36"/>
      <c r="J179" s="36"/>
      <c r="K179" s="36"/>
      <c r="M179" s="36"/>
      <c r="N179" s="36"/>
      <c r="O179" s="36"/>
      <c r="P179" s="36"/>
      <c r="Q179" s="36"/>
      <c r="R179" s="36"/>
      <c r="T179" s="36"/>
    </row>
    <row r="180" spans="1:20" ht="15.75">
      <c r="A180" s="36"/>
      <c r="B180" s="36"/>
      <c r="C180" s="36"/>
      <c r="D180" s="36"/>
      <c r="E180" s="36"/>
      <c r="F180" s="36"/>
      <c r="G180" s="36"/>
      <c r="H180" s="36"/>
      <c r="I180" s="36"/>
      <c r="J180" s="36"/>
      <c r="K180" s="36"/>
      <c r="M180" s="36"/>
      <c r="N180" s="36"/>
      <c r="O180" s="36"/>
      <c r="P180" s="36"/>
      <c r="Q180" s="36"/>
      <c r="R180" s="36"/>
      <c r="T180" s="36"/>
    </row>
    <row r="181" spans="1:20" ht="15.75">
      <c r="A181" s="36"/>
      <c r="B181" s="36"/>
      <c r="C181" s="36"/>
      <c r="D181" s="36"/>
      <c r="E181" s="36"/>
      <c r="F181" s="36"/>
      <c r="G181" s="36"/>
      <c r="H181" s="36"/>
      <c r="I181" s="36"/>
      <c r="J181" s="36"/>
      <c r="K181" s="36"/>
      <c r="M181" s="36"/>
      <c r="N181" s="36"/>
      <c r="O181" s="36"/>
      <c r="P181" s="36"/>
      <c r="Q181" s="36"/>
      <c r="R181" s="36"/>
      <c r="T181" s="36"/>
    </row>
    <row r="182" spans="1:20" ht="15.75">
      <c r="A182" s="36"/>
      <c r="B182" s="36"/>
      <c r="C182" s="36"/>
      <c r="D182" s="36"/>
      <c r="E182" s="36"/>
      <c r="F182" s="36"/>
      <c r="G182" s="36"/>
      <c r="H182" s="36"/>
      <c r="I182" s="36"/>
      <c r="J182" s="36"/>
      <c r="K182" s="36"/>
      <c r="M182" s="36"/>
      <c r="N182" s="36"/>
      <c r="O182" s="36"/>
      <c r="P182" s="36"/>
      <c r="Q182" s="36"/>
      <c r="R182" s="36"/>
      <c r="T182" s="36"/>
    </row>
    <row r="183" spans="1:20" ht="15.75">
      <c r="A183" s="36"/>
      <c r="B183" s="36"/>
      <c r="C183" s="36"/>
      <c r="D183" s="36"/>
      <c r="E183" s="36"/>
      <c r="F183" s="36"/>
      <c r="G183" s="36"/>
      <c r="H183" s="36"/>
      <c r="I183" s="36"/>
      <c r="J183" s="36"/>
      <c r="K183" s="36"/>
      <c r="M183" s="36"/>
      <c r="N183" s="36"/>
      <c r="O183" s="36"/>
      <c r="P183" s="36"/>
      <c r="Q183" s="36"/>
      <c r="R183" s="36"/>
      <c r="T183" s="36"/>
    </row>
    <row r="184" spans="1:20" ht="15.75">
      <c r="A184" s="36"/>
      <c r="B184" s="36"/>
      <c r="C184" s="36"/>
      <c r="D184" s="36"/>
      <c r="E184" s="36"/>
      <c r="F184" s="36"/>
      <c r="G184" s="36"/>
      <c r="H184" s="36"/>
      <c r="I184" s="36"/>
      <c r="J184" s="36"/>
      <c r="K184" s="36"/>
      <c r="M184" s="36"/>
      <c r="N184" s="36"/>
      <c r="O184" s="36"/>
      <c r="P184" s="36"/>
      <c r="Q184" s="36"/>
      <c r="R184" s="36"/>
      <c r="T184" s="36"/>
    </row>
    <row r="185" spans="1:20" ht="15.75">
      <c r="A185" s="36"/>
      <c r="B185" s="36"/>
      <c r="C185" s="36"/>
      <c r="D185" s="36"/>
      <c r="E185" s="36"/>
      <c r="F185" s="36"/>
      <c r="G185" s="36"/>
      <c r="H185" s="36"/>
      <c r="I185" s="36"/>
      <c r="J185" s="36"/>
      <c r="K185" s="36"/>
      <c r="M185" s="36"/>
      <c r="N185" s="36"/>
      <c r="O185" s="36"/>
      <c r="P185" s="36"/>
      <c r="Q185" s="36"/>
      <c r="R185" s="36"/>
      <c r="T185" s="36"/>
    </row>
    <row r="186" spans="1:20" ht="15.75">
      <c r="A186" s="36"/>
      <c r="B186" s="36"/>
      <c r="C186" s="36"/>
      <c r="D186" s="36"/>
      <c r="E186" s="36"/>
      <c r="F186" s="36"/>
      <c r="G186" s="36"/>
      <c r="H186" s="36"/>
      <c r="I186" s="36"/>
      <c r="J186" s="36"/>
      <c r="K186" s="36"/>
      <c r="M186" s="36"/>
      <c r="N186" s="36"/>
      <c r="O186" s="36"/>
      <c r="P186" s="36"/>
      <c r="Q186" s="36"/>
      <c r="R186" s="36"/>
      <c r="T186" s="36"/>
    </row>
    <row r="187" spans="1:20" ht="15.75">
      <c r="A187" s="36"/>
      <c r="B187" s="36"/>
      <c r="C187" s="36"/>
      <c r="D187" s="36"/>
      <c r="E187" s="36"/>
      <c r="F187" s="36"/>
      <c r="G187" s="36"/>
      <c r="H187" s="36"/>
      <c r="I187" s="36"/>
      <c r="J187" s="36"/>
      <c r="K187" s="36"/>
      <c r="M187" s="36"/>
      <c r="N187" s="36"/>
      <c r="O187" s="36"/>
      <c r="P187" s="36"/>
      <c r="Q187" s="36"/>
      <c r="R187" s="36"/>
      <c r="T187" s="36"/>
    </row>
    <row r="188" spans="1:20" ht="15.75">
      <c r="A188" s="36"/>
      <c r="B188" s="36"/>
      <c r="C188" s="36"/>
      <c r="D188" s="36"/>
      <c r="E188" s="36"/>
      <c r="F188" s="36"/>
      <c r="G188" s="36"/>
      <c r="H188" s="36"/>
      <c r="I188" s="36"/>
      <c r="J188" s="36"/>
      <c r="K188" s="36"/>
      <c r="M188" s="36"/>
      <c r="N188" s="36"/>
      <c r="O188" s="36"/>
      <c r="P188" s="36"/>
      <c r="Q188" s="36"/>
      <c r="R188" s="36"/>
      <c r="T188" s="36"/>
    </row>
    <row r="189" spans="1:20" ht="15.75">
      <c r="A189" s="36"/>
      <c r="B189" s="36"/>
      <c r="C189" s="36"/>
      <c r="D189" s="36"/>
      <c r="E189" s="36"/>
      <c r="F189" s="36"/>
      <c r="G189" s="36"/>
      <c r="H189" s="36"/>
      <c r="I189" s="36"/>
      <c r="J189" s="36"/>
      <c r="K189" s="36"/>
      <c r="M189" s="36"/>
      <c r="N189" s="36"/>
      <c r="O189" s="36"/>
      <c r="P189" s="36"/>
      <c r="Q189" s="36"/>
      <c r="R189" s="36"/>
      <c r="T189" s="36"/>
    </row>
    <row r="190" spans="1:20" ht="15.75">
      <c r="A190" s="36"/>
      <c r="B190" s="36"/>
      <c r="C190" s="36"/>
      <c r="D190" s="36"/>
      <c r="E190" s="36"/>
      <c r="F190" s="36"/>
      <c r="G190" s="36"/>
      <c r="H190" s="36"/>
      <c r="I190" s="36"/>
      <c r="J190" s="36"/>
      <c r="K190" s="36"/>
      <c r="M190" s="36"/>
      <c r="N190" s="36"/>
      <c r="O190" s="36"/>
      <c r="P190" s="36"/>
      <c r="Q190" s="36"/>
      <c r="R190" s="36"/>
      <c r="T190" s="36"/>
    </row>
    <row r="191" spans="1:20" ht="15.75">
      <c r="A191" s="36"/>
      <c r="B191" s="36"/>
      <c r="C191" s="36"/>
      <c r="D191" s="36"/>
      <c r="E191" s="36"/>
      <c r="F191" s="36"/>
      <c r="G191" s="36"/>
      <c r="H191" s="36"/>
      <c r="I191" s="36"/>
      <c r="J191" s="36"/>
      <c r="K191" s="36"/>
      <c r="M191" s="36"/>
      <c r="N191" s="36"/>
      <c r="O191" s="36"/>
      <c r="P191" s="36"/>
      <c r="Q191" s="36"/>
      <c r="R191" s="36"/>
      <c r="T191" s="36"/>
    </row>
    <row r="192" spans="1:20" ht="15.75">
      <c r="A192" s="36"/>
      <c r="B192" s="36"/>
      <c r="C192" s="36"/>
      <c r="D192" s="36"/>
      <c r="E192" s="36"/>
      <c r="F192" s="36"/>
      <c r="G192" s="36"/>
      <c r="H192" s="36"/>
      <c r="I192" s="36"/>
      <c r="J192" s="36"/>
      <c r="K192" s="36"/>
      <c r="M192" s="36"/>
      <c r="N192" s="36"/>
      <c r="O192" s="36"/>
      <c r="P192" s="36"/>
      <c r="Q192" s="36"/>
      <c r="R192" s="36"/>
      <c r="T192" s="36"/>
    </row>
    <row r="193" spans="1:20" ht="15.75">
      <c r="A193" s="36"/>
      <c r="B193" s="36"/>
      <c r="C193" s="36"/>
      <c r="D193" s="36"/>
      <c r="E193" s="36"/>
      <c r="F193" s="36"/>
      <c r="G193" s="36"/>
      <c r="H193" s="36"/>
      <c r="I193" s="36"/>
      <c r="J193" s="36"/>
      <c r="K193" s="36"/>
      <c r="M193" s="36"/>
      <c r="N193" s="36"/>
      <c r="O193" s="36"/>
      <c r="P193" s="36"/>
      <c r="Q193" s="36"/>
      <c r="R193" s="36"/>
      <c r="T193" s="36"/>
    </row>
    <row r="194" spans="1:20" ht="15.75">
      <c r="A194" s="36"/>
      <c r="B194" s="36"/>
      <c r="C194" s="36"/>
      <c r="D194" s="36"/>
      <c r="E194" s="36"/>
      <c r="F194" s="36"/>
      <c r="G194" s="36"/>
      <c r="H194" s="36"/>
      <c r="I194" s="36"/>
      <c r="J194" s="36"/>
      <c r="K194" s="36"/>
      <c r="M194" s="36"/>
      <c r="N194" s="36"/>
      <c r="O194" s="36"/>
      <c r="P194" s="36"/>
      <c r="Q194" s="36"/>
      <c r="R194" s="36"/>
      <c r="T194" s="36"/>
    </row>
    <row r="195" spans="1:20" ht="15.75">
      <c r="A195" s="36"/>
      <c r="B195" s="36"/>
      <c r="C195" s="36"/>
      <c r="D195" s="36"/>
      <c r="E195" s="36"/>
      <c r="F195" s="36"/>
      <c r="G195" s="36"/>
      <c r="H195" s="36"/>
      <c r="I195" s="36"/>
      <c r="J195" s="36"/>
      <c r="K195" s="36"/>
      <c r="M195" s="36"/>
      <c r="N195" s="36"/>
      <c r="O195" s="36"/>
      <c r="P195" s="36"/>
      <c r="Q195" s="36"/>
      <c r="R195" s="36"/>
      <c r="T195" s="36"/>
    </row>
    <row r="196" spans="1:20" ht="15.75">
      <c r="A196" s="36"/>
      <c r="B196" s="36"/>
      <c r="C196" s="36"/>
      <c r="D196" s="36"/>
      <c r="E196" s="36"/>
      <c r="F196" s="36"/>
      <c r="G196" s="36"/>
      <c r="H196" s="36"/>
      <c r="I196" s="36"/>
      <c r="J196" s="36"/>
      <c r="K196" s="36"/>
      <c r="M196" s="36"/>
      <c r="N196" s="36"/>
      <c r="O196" s="36"/>
      <c r="P196" s="36"/>
      <c r="Q196" s="36"/>
      <c r="R196" s="36"/>
      <c r="T196" s="36"/>
    </row>
    <row r="197" spans="1:20" ht="15.75">
      <c r="A197" s="36"/>
      <c r="B197" s="36"/>
      <c r="C197" s="36"/>
      <c r="D197" s="36"/>
      <c r="E197" s="36"/>
      <c r="F197" s="36"/>
      <c r="G197" s="36"/>
      <c r="H197" s="36"/>
      <c r="I197" s="36"/>
      <c r="J197" s="36"/>
      <c r="K197" s="36"/>
      <c r="M197" s="36"/>
      <c r="N197" s="36"/>
      <c r="O197" s="36"/>
      <c r="P197" s="36"/>
      <c r="Q197" s="36"/>
      <c r="R197" s="36"/>
      <c r="T197" s="36"/>
    </row>
    <row r="198" spans="1:20" ht="15.75">
      <c r="A198" s="36"/>
      <c r="B198" s="36"/>
      <c r="C198" s="36"/>
      <c r="D198" s="36"/>
      <c r="E198" s="36"/>
      <c r="F198" s="36"/>
      <c r="G198" s="36"/>
      <c r="H198" s="36"/>
      <c r="I198" s="36"/>
      <c r="J198" s="36"/>
      <c r="K198" s="36"/>
      <c r="M198" s="36"/>
      <c r="N198" s="36"/>
      <c r="O198" s="36"/>
      <c r="P198" s="36"/>
      <c r="Q198" s="36"/>
      <c r="R198" s="36"/>
      <c r="T198" s="36"/>
    </row>
    <row r="199" spans="1:20" ht="15.75">
      <c r="A199" s="36"/>
      <c r="B199" s="36"/>
      <c r="C199" s="36"/>
      <c r="D199" s="36"/>
      <c r="E199" s="36"/>
      <c r="F199" s="36"/>
      <c r="G199" s="36"/>
      <c r="H199" s="36"/>
      <c r="I199" s="36"/>
      <c r="J199" s="36"/>
      <c r="K199" s="36"/>
      <c r="M199" s="36"/>
      <c r="N199" s="36"/>
      <c r="O199" s="36"/>
      <c r="P199" s="36"/>
      <c r="Q199" s="36"/>
      <c r="R199" s="36"/>
      <c r="T199" s="36"/>
    </row>
    <row r="200" spans="1:20" ht="15.75">
      <c r="A200" s="36"/>
      <c r="B200" s="36"/>
      <c r="C200" s="36"/>
      <c r="D200" s="36"/>
      <c r="E200" s="36"/>
      <c r="F200" s="36"/>
      <c r="G200" s="36"/>
      <c r="H200" s="36"/>
      <c r="I200" s="36"/>
      <c r="J200" s="36"/>
      <c r="K200" s="36"/>
      <c r="M200" s="36"/>
      <c r="N200" s="36"/>
      <c r="O200" s="36"/>
      <c r="P200" s="36"/>
      <c r="Q200" s="36"/>
      <c r="R200" s="36"/>
      <c r="T200" s="36"/>
    </row>
    <row r="201" spans="1:20" ht="15.75">
      <c r="A201" s="36"/>
      <c r="B201" s="36"/>
      <c r="C201" s="36"/>
      <c r="D201" s="36"/>
      <c r="E201" s="36"/>
      <c r="F201" s="36"/>
      <c r="G201" s="36"/>
      <c r="H201" s="36"/>
      <c r="I201" s="36"/>
      <c r="J201" s="36"/>
      <c r="K201" s="36"/>
      <c r="M201" s="36"/>
      <c r="N201" s="36"/>
      <c r="O201" s="36"/>
      <c r="P201" s="36"/>
      <c r="Q201" s="36"/>
      <c r="R201" s="36"/>
      <c r="T201" s="36"/>
    </row>
    <row r="202" spans="1:20" ht="15.75">
      <c r="A202" s="36"/>
      <c r="B202" s="36"/>
      <c r="C202" s="36"/>
      <c r="D202" s="36"/>
      <c r="E202" s="36"/>
      <c r="F202" s="36"/>
      <c r="G202" s="36"/>
      <c r="H202" s="36"/>
      <c r="I202" s="36"/>
      <c r="J202" s="36"/>
      <c r="K202" s="36"/>
      <c r="M202" s="36"/>
      <c r="N202" s="36"/>
      <c r="O202" s="36"/>
      <c r="P202" s="36"/>
      <c r="Q202" s="36"/>
      <c r="R202" s="36"/>
      <c r="T202" s="36"/>
    </row>
    <row r="203" spans="1:20" ht="15.75">
      <c r="A203" s="36"/>
      <c r="B203" s="36"/>
      <c r="C203" s="36"/>
      <c r="D203" s="36"/>
      <c r="E203" s="36"/>
      <c r="F203" s="36"/>
      <c r="G203" s="36"/>
      <c r="H203" s="36"/>
      <c r="I203" s="36"/>
      <c r="J203" s="36"/>
      <c r="K203" s="36"/>
      <c r="M203" s="36"/>
      <c r="N203" s="36"/>
      <c r="O203" s="36"/>
      <c r="P203" s="36"/>
      <c r="Q203" s="36"/>
      <c r="R203" s="36"/>
      <c r="T203" s="36"/>
    </row>
    <row r="204" spans="1:20" ht="15.75">
      <c r="A204" s="36"/>
      <c r="B204" s="36"/>
      <c r="C204" s="36"/>
      <c r="D204" s="36"/>
      <c r="E204" s="36"/>
      <c r="F204" s="36"/>
      <c r="G204" s="36"/>
      <c r="H204" s="36"/>
      <c r="I204" s="36"/>
      <c r="J204" s="36"/>
      <c r="K204" s="36"/>
      <c r="M204" s="36"/>
      <c r="N204" s="36"/>
      <c r="O204" s="36"/>
      <c r="P204" s="36"/>
      <c r="Q204" s="36"/>
      <c r="R204" s="36"/>
      <c r="T204" s="36"/>
    </row>
    <row r="205" spans="1:20" ht="15.75">
      <c r="A205" s="36"/>
      <c r="B205" s="36"/>
      <c r="C205" s="36"/>
      <c r="D205" s="36"/>
      <c r="E205" s="36"/>
      <c r="F205" s="36"/>
      <c r="G205" s="36"/>
      <c r="H205" s="36"/>
      <c r="I205" s="36"/>
      <c r="J205" s="36"/>
      <c r="K205" s="36"/>
      <c r="M205" s="36"/>
      <c r="N205" s="36"/>
      <c r="O205" s="36"/>
      <c r="P205" s="36"/>
      <c r="Q205" s="36"/>
      <c r="R205" s="36"/>
      <c r="T205" s="36"/>
    </row>
    <row r="206" spans="1:20" ht="15.75">
      <c r="A206" s="36"/>
      <c r="B206" s="36"/>
      <c r="C206" s="36"/>
      <c r="D206" s="36"/>
      <c r="E206" s="36"/>
      <c r="F206" s="36"/>
      <c r="G206" s="36"/>
      <c r="H206" s="36"/>
      <c r="I206" s="36"/>
      <c r="J206" s="36"/>
      <c r="K206" s="36"/>
      <c r="M206" s="36"/>
      <c r="N206" s="36"/>
      <c r="O206" s="36"/>
      <c r="P206" s="36"/>
      <c r="Q206" s="36"/>
      <c r="R206" s="36"/>
      <c r="T206" s="36"/>
    </row>
    <row r="207" spans="1:20" ht="15.75">
      <c r="A207" s="36"/>
      <c r="B207" s="36"/>
      <c r="C207" s="36"/>
      <c r="D207" s="36"/>
      <c r="E207" s="36"/>
      <c r="F207" s="36"/>
      <c r="G207" s="36"/>
      <c r="H207" s="36"/>
      <c r="I207" s="36"/>
      <c r="J207" s="36"/>
      <c r="K207" s="36"/>
      <c r="M207" s="36"/>
      <c r="N207" s="36"/>
      <c r="O207" s="36"/>
      <c r="P207" s="36"/>
      <c r="Q207" s="36"/>
      <c r="R207" s="36"/>
      <c r="T207" s="36"/>
    </row>
    <row r="208" spans="1:20" ht="15.75">
      <c r="A208" s="36"/>
      <c r="B208" s="36"/>
      <c r="C208" s="36"/>
      <c r="D208" s="36"/>
      <c r="E208" s="36"/>
      <c r="F208" s="36"/>
      <c r="G208" s="36"/>
      <c r="H208" s="36"/>
      <c r="I208" s="36"/>
      <c r="J208" s="36"/>
      <c r="K208" s="36"/>
      <c r="M208" s="36"/>
      <c r="N208" s="36"/>
      <c r="O208" s="36"/>
      <c r="P208" s="36"/>
      <c r="Q208" s="36"/>
      <c r="R208" s="36"/>
      <c r="T208" s="36"/>
    </row>
    <row r="209" spans="1:20" ht="15.75">
      <c r="A209" s="36"/>
      <c r="B209" s="36"/>
      <c r="C209" s="36"/>
      <c r="D209" s="36"/>
      <c r="E209" s="36"/>
      <c r="F209" s="36"/>
      <c r="G209" s="36"/>
      <c r="H209" s="36"/>
      <c r="I209" s="36"/>
      <c r="J209" s="36"/>
      <c r="K209" s="36"/>
      <c r="M209" s="36"/>
      <c r="N209" s="36"/>
      <c r="O209" s="36"/>
      <c r="P209" s="36"/>
      <c r="Q209" s="36"/>
      <c r="R209" s="36"/>
      <c r="T209" s="36"/>
    </row>
    <row r="210" spans="1:20" ht="15.75">
      <c r="A210" s="36"/>
      <c r="B210" s="36"/>
      <c r="C210" s="36"/>
      <c r="D210" s="36"/>
      <c r="E210" s="36"/>
      <c r="F210" s="36"/>
      <c r="G210" s="36"/>
      <c r="H210" s="36"/>
      <c r="I210" s="36"/>
      <c r="J210" s="36"/>
      <c r="K210" s="36"/>
      <c r="M210" s="36"/>
      <c r="N210" s="36"/>
      <c r="O210" s="36"/>
      <c r="P210" s="36"/>
      <c r="Q210" s="36"/>
      <c r="R210" s="36"/>
      <c r="T210" s="36"/>
    </row>
    <row r="211" spans="1:20" ht="15.75">
      <c r="A211" s="36"/>
      <c r="B211" s="36"/>
      <c r="C211" s="36"/>
      <c r="D211" s="36"/>
      <c r="E211" s="36"/>
      <c r="F211" s="36"/>
      <c r="G211" s="36"/>
      <c r="H211" s="36"/>
      <c r="I211" s="36"/>
      <c r="J211" s="36"/>
      <c r="K211" s="36"/>
      <c r="M211" s="36"/>
      <c r="N211" s="36"/>
      <c r="O211" s="36"/>
      <c r="P211" s="36"/>
      <c r="Q211" s="36"/>
      <c r="R211" s="36"/>
      <c r="T211" s="36"/>
    </row>
    <row r="212" spans="1:20" ht="15.75">
      <c r="A212" s="36"/>
      <c r="B212" s="36"/>
      <c r="C212" s="36"/>
      <c r="D212" s="36"/>
      <c r="E212" s="36"/>
      <c r="F212" s="36"/>
      <c r="G212" s="36"/>
      <c r="H212" s="36"/>
      <c r="I212" s="36"/>
      <c r="J212" s="36"/>
      <c r="K212" s="36"/>
      <c r="M212" s="36"/>
      <c r="N212" s="36"/>
      <c r="O212" s="36"/>
      <c r="P212" s="36"/>
      <c r="Q212" s="36"/>
      <c r="R212" s="36"/>
      <c r="T212" s="36"/>
    </row>
    <row r="213" spans="1:20" ht="15.75">
      <c r="A213" s="36"/>
      <c r="B213" s="36"/>
      <c r="C213" s="36"/>
      <c r="D213" s="36"/>
      <c r="E213" s="36"/>
      <c r="F213" s="36"/>
      <c r="G213" s="36"/>
      <c r="H213" s="36"/>
      <c r="I213" s="36"/>
      <c r="J213" s="36"/>
      <c r="K213" s="36"/>
      <c r="M213" s="36"/>
      <c r="N213" s="36"/>
      <c r="O213" s="36"/>
      <c r="P213" s="36"/>
      <c r="Q213" s="36"/>
      <c r="R213" s="36"/>
      <c r="T213" s="36"/>
    </row>
    <row r="214" spans="1:20" ht="15.75">
      <c r="A214" s="36"/>
      <c r="B214" s="36"/>
      <c r="C214" s="36"/>
      <c r="D214" s="36"/>
      <c r="E214" s="36"/>
      <c r="F214" s="36"/>
      <c r="G214" s="36"/>
      <c r="H214" s="36"/>
      <c r="I214" s="36"/>
      <c r="J214" s="36"/>
      <c r="K214" s="36"/>
      <c r="M214" s="36"/>
      <c r="N214" s="36"/>
      <c r="O214" s="36"/>
      <c r="P214" s="36"/>
      <c r="Q214" s="36"/>
      <c r="R214" s="36"/>
      <c r="T214" s="36"/>
    </row>
    <row r="215" spans="1:20" ht="15.75">
      <c r="A215" s="36"/>
      <c r="B215" s="36"/>
      <c r="C215" s="36"/>
      <c r="D215" s="36"/>
      <c r="E215" s="36"/>
      <c r="F215" s="36"/>
      <c r="G215" s="36"/>
      <c r="H215" s="36"/>
      <c r="I215" s="36"/>
      <c r="J215" s="36"/>
      <c r="K215" s="36"/>
      <c r="M215" s="36"/>
      <c r="N215" s="36"/>
      <c r="O215" s="36"/>
      <c r="P215" s="36"/>
      <c r="Q215" s="36"/>
      <c r="R215" s="36"/>
      <c r="T215" s="36"/>
    </row>
    <row r="216" spans="1:20" ht="15.75">
      <c r="A216" s="36"/>
      <c r="B216" s="36"/>
      <c r="C216" s="36"/>
      <c r="D216" s="36"/>
      <c r="E216" s="36"/>
      <c r="F216" s="36"/>
      <c r="G216" s="36"/>
      <c r="H216" s="36"/>
      <c r="I216" s="36"/>
      <c r="J216" s="36"/>
      <c r="K216" s="36"/>
      <c r="M216" s="36"/>
      <c r="N216" s="36"/>
      <c r="O216" s="36"/>
      <c r="P216" s="36"/>
      <c r="Q216" s="36"/>
      <c r="R216" s="36"/>
      <c r="T216" s="36"/>
    </row>
    <row r="217" spans="1:20" ht="15.75">
      <c r="A217" s="36"/>
      <c r="B217" s="36"/>
      <c r="C217" s="36"/>
      <c r="D217" s="36"/>
      <c r="E217" s="36"/>
      <c r="F217" s="36"/>
      <c r="G217" s="36"/>
      <c r="H217" s="36"/>
      <c r="I217" s="36"/>
      <c r="J217" s="36"/>
      <c r="K217" s="36"/>
      <c r="M217" s="36"/>
      <c r="N217" s="36"/>
      <c r="O217" s="36"/>
      <c r="P217" s="36"/>
      <c r="Q217" s="36"/>
      <c r="R217" s="36"/>
      <c r="T217" s="36"/>
    </row>
    <row r="218" spans="1:20" ht="15.75">
      <c r="A218" s="36"/>
      <c r="B218" s="36"/>
      <c r="C218" s="36"/>
      <c r="D218" s="36"/>
      <c r="E218" s="36"/>
      <c r="F218" s="36"/>
      <c r="G218" s="36"/>
      <c r="H218" s="36"/>
      <c r="I218" s="36"/>
      <c r="J218" s="36"/>
      <c r="K218" s="36"/>
      <c r="M218" s="36"/>
      <c r="N218" s="36"/>
      <c r="O218" s="36"/>
      <c r="P218" s="36"/>
      <c r="Q218" s="36"/>
      <c r="R218" s="36"/>
      <c r="T218" s="36"/>
    </row>
    <row r="219" spans="1:20" ht="15.75">
      <c r="A219" s="36"/>
      <c r="B219" s="36"/>
      <c r="C219" s="36"/>
      <c r="D219" s="36"/>
      <c r="E219" s="36"/>
      <c r="F219" s="36"/>
      <c r="G219" s="36"/>
      <c r="H219" s="36"/>
      <c r="I219" s="36"/>
      <c r="J219" s="36"/>
      <c r="K219" s="36"/>
      <c r="M219" s="36"/>
      <c r="N219" s="36"/>
      <c r="O219" s="36"/>
      <c r="P219" s="36"/>
      <c r="Q219" s="36"/>
      <c r="R219" s="36"/>
      <c r="T219" s="36"/>
    </row>
    <row r="220" spans="1:20" ht="15.75">
      <c r="A220" s="36"/>
      <c r="B220" s="36"/>
      <c r="C220" s="36"/>
      <c r="D220" s="36"/>
      <c r="E220" s="36"/>
      <c r="F220" s="36"/>
      <c r="G220" s="36"/>
      <c r="H220" s="36"/>
      <c r="I220" s="36"/>
      <c r="J220" s="36"/>
      <c r="K220" s="36"/>
      <c r="M220" s="36"/>
      <c r="N220" s="36"/>
      <c r="O220" s="36"/>
      <c r="P220" s="36"/>
      <c r="Q220" s="36"/>
      <c r="R220" s="36"/>
      <c r="T220" s="36"/>
    </row>
    <row r="221" spans="1:20" ht="15.75">
      <c r="A221" s="36"/>
      <c r="B221" s="36"/>
      <c r="C221" s="36"/>
      <c r="D221" s="36"/>
      <c r="E221" s="36"/>
      <c r="F221" s="36"/>
      <c r="G221" s="36"/>
      <c r="H221" s="36"/>
      <c r="I221" s="36"/>
      <c r="J221" s="36"/>
      <c r="K221" s="36"/>
      <c r="M221" s="36"/>
      <c r="N221" s="36"/>
      <c r="O221" s="36"/>
      <c r="P221" s="36"/>
      <c r="Q221" s="36"/>
      <c r="R221" s="36"/>
      <c r="T221" s="36"/>
    </row>
    <row r="222" spans="1:20" ht="15.75">
      <c r="A222" s="36"/>
      <c r="B222" s="36"/>
      <c r="C222" s="36"/>
      <c r="D222" s="36"/>
      <c r="E222" s="36"/>
      <c r="F222" s="36"/>
      <c r="G222" s="36"/>
      <c r="H222" s="36"/>
      <c r="I222" s="36"/>
      <c r="J222" s="36"/>
      <c r="K222" s="36"/>
      <c r="M222" s="36"/>
      <c r="N222" s="36"/>
      <c r="O222" s="36"/>
      <c r="P222" s="36"/>
      <c r="Q222" s="36"/>
      <c r="R222" s="36"/>
      <c r="T222" s="36"/>
    </row>
    <row r="223" spans="1:20" ht="15.75">
      <c r="A223" s="36"/>
      <c r="B223" s="36"/>
      <c r="C223" s="36"/>
      <c r="D223" s="36"/>
      <c r="E223" s="36"/>
      <c r="F223" s="36"/>
      <c r="G223" s="36"/>
      <c r="H223" s="36"/>
      <c r="I223" s="36"/>
      <c r="J223" s="36"/>
      <c r="K223" s="36"/>
      <c r="M223" s="36"/>
      <c r="N223" s="36"/>
      <c r="O223" s="36"/>
      <c r="P223" s="36"/>
      <c r="Q223" s="36"/>
      <c r="R223" s="36"/>
      <c r="T223" s="36"/>
    </row>
    <row r="224" spans="1:20" ht="15.75">
      <c r="A224" s="36"/>
      <c r="B224" s="36"/>
      <c r="C224" s="36"/>
      <c r="D224" s="36"/>
      <c r="E224" s="36"/>
      <c r="F224" s="36"/>
      <c r="G224" s="36"/>
      <c r="H224" s="36"/>
      <c r="I224" s="36"/>
      <c r="J224" s="36"/>
      <c r="K224" s="36"/>
      <c r="M224" s="36"/>
      <c r="N224" s="36"/>
      <c r="O224" s="36"/>
      <c r="P224" s="36"/>
      <c r="Q224" s="36"/>
      <c r="R224" s="36"/>
      <c r="T224" s="36"/>
    </row>
    <row r="225" spans="1:20" ht="15.75">
      <c r="A225" s="36"/>
      <c r="B225" s="36"/>
      <c r="C225" s="36"/>
      <c r="D225" s="36"/>
      <c r="E225" s="36"/>
      <c r="F225" s="36"/>
      <c r="G225" s="36"/>
      <c r="H225" s="36"/>
      <c r="I225" s="36"/>
      <c r="J225" s="36"/>
      <c r="K225" s="36"/>
      <c r="M225" s="36"/>
      <c r="N225" s="36"/>
      <c r="O225" s="36"/>
      <c r="P225" s="36"/>
      <c r="Q225" s="36"/>
      <c r="R225" s="36"/>
      <c r="T225" s="36"/>
    </row>
  </sheetData>
  <sheetProtection/>
  <mergeCells count="44">
    <mergeCell ref="A133:E133"/>
    <mergeCell ref="N133:S133"/>
    <mergeCell ref="B129:O129"/>
    <mergeCell ref="Q7:Q10"/>
    <mergeCell ref="I8:I10"/>
    <mergeCell ref="J8:P8"/>
    <mergeCell ref="N9:N10"/>
    <mergeCell ref="B127:O127"/>
    <mergeCell ref="B128:O128"/>
    <mergeCell ref="N123:S123"/>
    <mergeCell ref="E1:O1"/>
    <mergeCell ref="E2:O2"/>
    <mergeCell ref="E3:O3"/>
    <mergeCell ref="F6:F10"/>
    <mergeCell ref="G6:G10"/>
    <mergeCell ref="H6:Q6"/>
    <mergeCell ref="C6:E6"/>
    <mergeCell ref="P9:P10"/>
    <mergeCell ref="A3:D3"/>
    <mergeCell ref="A2:D2"/>
    <mergeCell ref="D9:D10"/>
    <mergeCell ref="A121:E121"/>
    <mergeCell ref="N122:S122"/>
    <mergeCell ref="O9:O10"/>
    <mergeCell ref="L9:L10"/>
    <mergeCell ref="M121:S121"/>
    <mergeCell ref="B126:O126"/>
    <mergeCell ref="B123:D123"/>
    <mergeCell ref="I7:P7"/>
    <mergeCell ref="K9:K10"/>
    <mergeCell ref="A11:B11"/>
    <mergeCell ref="B122:E122"/>
    <mergeCell ref="A12:B12"/>
    <mergeCell ref="A6:B10"/>
    <mergeCell ref="D7:E8"/>
    <mergeCell ref="C7:C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N159"/>
  <sheetViews>
    <sheetView tabSelected="1" view="pageBreakPreview" zoomScaleSheetLayoutView="100" workbookViewId="0" topLeftCell="A1">
      <selection activeCell="A6" sqref="A6:B10"/>
    </sheetView>
  </sheetViews>
  <sheetFormatPr defaultColWidth="9.00390625" defaultRowHeight="15.75"/>
  <cols>
    <col min="1" max="1" width="2.375" style="27" customWidth="1"/>
    <col min="2" max="2" width="9.625" style="27" customWidth="1"/>
    <col min="3" max="3" width="8.25390625" style="27" customWidth="1"/>
    <col min="4" max="4" width="9.375" style="27" customWidth="1"/>
    <col min="5" max="5" width="8.25390625" style="27" customWidth="1"/>
    <col min="6" max="6" width="6.875" style="27" customWidth="1"/>
    <col min="7" max="7" width="4.25390625" style="27" customWidth="1"/>
    <col min="8" max="8" width="8.25390625" style="27" customWidth="1"/>
    <col min="9" max="9" width="8.00390625" style="27" customWidth="1"/>
    <col min="10" max="10" width="6.625" style="27" customWidth="1"/>
    <col min="11" max="11" width="5.875" style="27" customWidth="1"/>
    <col min="12" max="12" width="4.75390625" style="27" customWidth="1"/>
    <col min="13" max="13" width="7.875" style="27" customWidth="1"/>
    <col min="14" max="14" width="6.875" style="27" customWidth="1"/>
    <col min="15" max="15" width="5.375" style="27" customWidth="1"/>
    <col min="16" max="16" width="4.375" style="27" customWidth="1"/>
    <col min="17" max="17" width="5.875" style="27" customWidth="1"/>
    <col min="18" max="18" width="7.625" style="27" customWidth="1"/>
    <col min="19" max="19" width="8.50390625" style="27" customWidth="1"/>
    <col min="20" max="20" width="5.375" style="55" customWidth="1"/>
    <col min="21" max="21" width="0.5" style="43" hidden="1" customWidth="1"/>
    <col min="22" max="22" width="7.25390625" style="27" customWidth="1"/>
    <col min="23" max="23" width="8.50390625" style="94" customWidth="1"/>
    <col min="24" max="24" width="7.125" style="95" customWidth="1"/>
    <col min="25" max="30" width="11.50390625" style="95" customWidth="1"/>
    <col min="31" max="40" width="7.625" style="95" customWidth="1"/>
    <col min="41" max="16384" width="9.00390625" style="96" customWidth="1"/>
  </cols>
  <sheetData>
    <row r="1" spans="1:21" ht="20.25" customHeight="1">
      <c r="A1" s="28" t="s">
        <v>16</v>
      </c>
      <c r="B1" s="28"/>
      <c r="C1" s="28"/>
      <c r="E1" s="202" t="s">
        <v>82</v>
      </c>
      <c r="F1" s="202"/>
      <c r="G1" s="202"/>
      <c r="H1" s="202"/>
      <c r="I1" s="202"/>
      <c r="J1" s="202"/>
      <c r="K1" s="202"/>
      <c r="L1" s="202"/>
      <c r="M1" s="202"/>
      <c r="N1" s="202"/>
      <c r="O1" s="202"/>
      <c r="P1" s="202"/>
      <c r="Q1" s="35" t="s">
        <v>83</v>
      </c>
      <c r="R1" s="35"/>
      <c r="S1" s="35"/>
      <c r="T1" s="116"/>
      <c r="U1" s="37"/>
    </row>
    <row r="2" spans="1:21" ht="17.25" customHeight="1">
      <c r="A2" s="213" t="s">
        <v>87</v>
      </c>
      <c r="B2" s="213"/>
      <c r="C2" s="213"/>
      <c r="D2" s="213"/>
      <c r="E2" s="203" t="s">
        <v>21</v>
      </c>
      <c r="F2" s="203"/>
      <c r="G2" s="203"/>
      <c r="H2" s="203"/>
      <c r="I2" s="203"/>
      <c r="J2" s="203"/>
      <c r="K2" s="203"/>
      <c r="L2" s="203"/>
      <c r="M2" s="203"/>
      <c r="N2" s="203"/>
      <c r="O2" s="203"/>
      <c r="P2" s="203"/>
      <c r="Q2" s="230" t="s">
        <v>90</v>
      </c>
      <c r="R2" s="230"/>
      <c r="S2" s="230"/>
      <c r="T2" s="230"/>
      <c r="U2" s="38"/>
    </row>
    <row r="3" spans="1:21" ht="14.25" customHeight="1">
      <c r="A3" s="213" t="s">
        <v>88</v>
      </c>
      <c r="B3" s="213"/>
      <c r="C3" s="213"/>
      <c r="D3" s="213"/>
      <c r="E3" s="204" t="str">
        <f>'Mẫu BC việc theo CHV Mẫu 06'!E3:O3</f>
        <v>4 tháng/năm 2018</v>
      </c>
      <c r="F3" s="234"/>
      <c r="G3" s="234"/>
      <c r="H3" s="234"/>
      <c r="I3" s="234"/>
      <c r="J3" s="234"/>
      <c r="K3" s="234"/>
      <c r="L3" s="234"/>
      <c r="M3" s="234"/>
      <c r="N3" s="234"/>
      <c r="O3" s="234"/>
      <c r="P3" s="234"/>
      <c r="Q3" s="35" t="s">
        <v>84</v>
      </c>
      <c r="R3" s="39"/>
      <c r="S3" s="35"/>
      <c r="T3" s="116"/>
      <c r="U3" s="40"/>
    </row>
    <row r="4" spans="1:21" ht="14.25" customHeight="1">
      <c r="A4" s="28" t="s">
        <v>69</v>
      </c>
      <c r="B4" s="28"/>
      <c r="C4" s="28"/>
      <c r="D4" s="28"/>
      <c r="E4" s="28"/>
      <c r="F4" s="28"/>
      <c r="G4" s="28"/>
      <c r="H4" s="28"/>
      <c r="I4" s="28"/>
      <c r="J4" s="28"/>
      <c r="K4" s="28"/>
      <c r="L4" s="28"/>
      <c r="M4" s="28"/>
      <c r="N4" s="28"/>
      <c r="O4" s="41"/>
      <c r="P4" s="41"/>
      <c r="Q4" s="173" t="s">
        <v>89</v>
      </c>
      <c r="R4" s="173"/>
      <c r="S4" s="173"/>
      <c r="T4" s="173"/>
      <c r="U4" s="38"/>
    </row>
    <row r="5" spans="2:21" ht="15" customHeight="1">
      <c r="B5" s="19"/>
      <c r="C5" s="19"/>
      <c r="Q5" s="223" t="s">
        <v>65</v>
      </c>
      <c r="R5" s="223"/>
      <c r="S5" s="223"/>
      <c r="T5" s="223"/>
      <c r="U5" s="37"/>
    </row>
    <row r="6" spans="1:20" ht="22.5" customHeight="1">
      <c r="A6" s="150" t="s">
        <v>38</v>
      </c>
      <c r="B6" s="151"/>
      <c r="C6" s="210" t="s">
        <v>70</v>
      </c>
      <c r="D6" s="211"/>
      <c r="E6" s="212"/>
      <c r="F6" s="205" t="s">
        <v>59</v>
      </c>
      <c r="G6" s="174" t="s">
        <v>71</v>
      </c>
      <c r="H6" s="207" t="s">
        <v>61</v>
      </c>
      <c r="I6" s="208"/>
      <c r="J6" s="208"/>
      <c r="K6" s="208"/>
      <c r="L6" s="208"/>
      <c r="M6" s="208"/>
      <c r="N6" s="208"/>
      <c r="O6" s="208"/>
      <c r="P6" s="208"/>
      <c r="Q6" s="208"/>
      <c r="R6" s="209"/>
      <c r="S6" s="176" t="s">
        <v>72</v>
      </c>
      <c r="T6" s="224" t="s">
        <v>85</v>
      </c>
    </row>
    <row r="7" spans="1:40" s="35" customFormat="1" ht="16.5" customHeight="1">
      <c r="A7" s="152"/>
      <c r="B7" s="153"/>
      <c r="C7" s="176" t="s">
        <v>25</v>
      </c>
      <c r="D7" s="184" t="s">
        <v>5</v>
      </c>
      <c r="E7" s="195"/>
      <c r="F7" s="206"/>
      <c r="G7" s="181"/>
      <c r="H7" s="174" t="s">
        <v>19</v>
      </c>
      <c r="I7" s="184" t="s">
        <v>62</v>
      </c>
      <c r="J7" s="185"/>
      <c r="K7" s="185"/>
      <c r="L7" s="185"/>
      <c r="M7" s="185"/>
      <c r="N7" s="185"/>
      <c r="O7" s="185"/>
      <c r="P7" s="185"/>
      <c r="Q7" s="186"/>
      <c r="R7" s="195" t="s">
        <v>74</v>
      </c>
      <c r="S7" s="181"/>
      <c r="T7" s="225"/>
      <c r="U7" s="40"/>
      <c r="W7" s="87"/>
      <c r="X7" s="65"/>
      <c r="Y7" s="65"/>
      <c r="Z7" s="65"/>
      <c r="AA7" s="65"/>
      <c r="AB7" s="65"/>
      <c r="AC7" s="65"/>
      <c r="AD7" s="65"/>
      <c r="AE7" s="65"/>
      <c r="AF7" s="65"/>
      <c r="AG7" s="65"/>
      <c r="AH7" s="65"/>
      <c r="AI7" s="65"/>
      <c r="AJ7" s="65"/>
      <c r="AK7" s="65"/>
      <c r="AL7" s="65"/>
      <c r="AM7" s="65"/>
      <c r="AN7" s="65"/>
    </row>
    <row r="8" spans="1:20" ht="15.75" customHeight="1">
      <c r="A8" s="152"/>
      <c r="B8" s="153"/>
      <c r="C8" s="181"/>
      <c r="D8" s="196"/>
      <c r="E8" s="197"/>
      <c r="F8" s="206"/>
      <c r="G8" s="181"/>
      <c r="H8" s="181"/>
      <c r="I8" s="174" t="s">
        <v>19</v>
      </c>
      <c r="J8" s="217" t="s">
        <v>5</v>
      </c>
      <c r="K8" s="218"/>
      <c r="L8" s="218"/>
      <c r="M8" s="218"/>
      <c r="N8" s="218"/>
      <c r="O8" s="218"/>
      <c r="P8" s="218"/>
      <c r="Q8" s="177"/>
      <c r="R8" s="216"/>
      <c r="S8" s="181"/>
      <c r="T8" s="225"/>
    </row>
    <row r="9" spans="1:20" ht="15.75" customHeight="1">
      <c r="A9" s="152"/>
      <c r="B9" s="153"/>
      <c r="C9" s="181"/>
      <c r="D9" s="176" t="s">
        <v>75</v>
      </c>
      <c r="E9" s="176" t="s">
        <v>76</v>
      </c>
      <c r="F9" s="206"/>
      <c r="G9" s="181"/>
      <c r="H9" s="181"/>
      <c r="I9" s="181"/>
      <c r="J9" s="177" t="s">
        <v>77</v>
      </c>
      <c r="K9" s="187" t="s">
        <v>78</v>
      </c>
      <c r="L9" s="176" t="s">
        <v>66</v>
      </c>
      <c r="M9" s="229" t="s">
        <v>63</v>
      </c>
      <c r="N9" s="174" t="s">
        <v>79</v>
      </c>
      <c r="O9" s="174" t="s">
        <v>64</v>
      </c>
      <c r="P9" s="174" t="s">
        <v>80</v>
      </c>
      <c r="Q9" s="174" t="s">
        <v>81</v>
      </c>
      <c r="R9" s="216"/>
      <c r="S9" s="181"/>
      <c r="T9" s="225"/>
    </row>
    <row r="10" spans="1:20" ht="67.5" customHeight="1">
      <c r="A10" s="193"/>
      <c r="B10" s="194"/>
      <c r="C10" s="175"/>
      <c r="D10" s="175"/>
      <c r="E10" s="175"/>
      <c r="F10" s="196"/>
      <c r="G10" s="175"/>
      <c r="H10" s="175"/>
      <c r="I10" s="175"/>
      <c r="J10" s="177"/>
      <c r="K10" s="187"/>
      <c r="L10" s="227"/>
      <c r="M10" s="229"/>
      <c r="N10" s="175"/>
      <c r="O10" s="175" t="s">
        <v>64</v>
      </c>
      <c r="P10" s="175" t="s">
        <v>80</v>
      </c>
      <c r="Q10" s="175" t="s">
        <v>81</v>
      </c>
      <c r="R10" s="197"/>
      <c r="S10" s="175"/>
      <c r="T10" s="226"/>
    </row>
    <row r="11" spans="1:20" ht="11.25" customHeight="1">
      <c r="A11" s="188" t="s">
        <v>4</v>
      </c>
      <c r="B11" s="18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11">
        <v>18</v>
      </c>
    </row>
    <row r="12" spans="1:40" s="122" customFormat="1" ht="18.75" customHeight="1">
      <c r="A12" s="220" t="s">
        <v>17</v>
      </c>
      <c r="B12" s="221"/>
      <c r="C12" s="117">
        <f aca="true" t="shared" si="0" ref="C12:R12">C13+C27</f>
        <v>1645923469</v>
      </c>
      <c r="D12" s="117">
        <f t="shared" si="0"/>
        <v>1274187998</v>
      </c>
      <c r="E12" s="117">
        <f t="shared" si="0"/>
        <v>371735471</v>
      </c>
      <c r="F12" s="117">
        <f t="shared" si="0"/>
        <v>10728982</v>
      </c>
      <c r="G12" s="117">
        <f t="shared" si="0"/>
        <v>0</v>
      </c>
      <c r="H12" s="117">
        <f t="shared" si="0"/>
        <v>1635194487</v>
      </c>
      <c r="I12" s="117">
        <f t="shared" si="0"/>
        <v>906167177</v>
      </c>
      <c r="J12" s="117">
        <f t="shared" si="0"/>
        <v>69090924</v>
      </c>
      <c r="K12" s="117">
        <f t="shared" si="0"/>
        <v>8313515</v>
      </c>
      <c r="L12" s="117">
        <f t="shared" si="0"/>
        <v>65821</v>
      </c>
      <c r="M12" s="117">
        <f t="shared" si="0"/>
        <v>810203503</v>
      </c>
      <c r="N12" s="117">
        <f t="shared" si="0"/>
        <v>14982666</v>
      </c>
      <c r="O12" s="117">
        <f t="shared" si="0"/>
        <v>255932</v>
      </c>
      <c r="P12" s="117">
        <f t="shared" si="0"/>
        <v>0</v>
      </c>
      <c r="Q12" s="117">
        <f t="shared" si="0"/>
        <v>3254816</v>
      </c>
      <c r="R12" s="117">
        <f t="shared" si="0"/>
        <v>729027310</v>
      </c>
      <c r="S12" s="117">
        <f aca="true" t="shared" si="1" ref="S12:S32">SUM(M12:R12)</f>
        <v>1557724227</v>
      </c>
      <c r="T12" s="118">
        <f aca="true" t="shared" si="2" ref="T12:T31">(K12+L12+J12)/I12*100</f>
        <v>8.549223803986889</v>
      </c>
      <c r="U12" s="119">
        <f aca="true" t="shared" si="3" ref="U12:U32">SUM(F12:H12)</f>
        <v>1645923469</v>
      </c>
      <c r="V12" s="119"/>
      <c r="W12" s="120"/>
      <c r="X12" s="121"/>
      <c r="Y12" s="121"/>
      <c r="Z12" s="121"/>
      <c r="AA12" s="121"/>
      <c r="AB12" s="121"/>
      <c r="AC12" s="121"/>
      <c r="AD12" s="121"/>
      <c r="AE12" s="121"/>
      <c r="AF12" s="121"/>
      <c r="AG12" s="121"/>
      <c r="AH12" s="121"/>
      <c r="AI12" s="121"/>
      <c r="AJ12" s="121"/>
      <c r="AK12" s="121"/>
      <c r="AL12" s="121"/>
      <c r="AM12" s="121"/>
      <c r="AN12" s="121"/>
    </row>
    <row r="13" spans="1:40" s="128" customFormat="1" ht="16.5" customHeight="1">
      <c r="A13" s="118" t="s">
        <v>4</v>
      </c>
      <c r="B13" s="123" t="s">
        <v>112</v>
      </c>
      <c r="C13" s="117">
        <f>SUM(C14:C26)</f>
        <v>400264098</v>
      </c>
      <c r="D13" s="117">
        <f>SUM(D14:D26)</f>
        <v>334159007</v>
      </c>
      <c r="E13" s="117">
        <f>SUM(E14:E26)</f>
        <v>66105091</v>
      </c>
      <c r="F13" s="117">
        <f>SUM(F14:F26)</f>
        <v>400</v>
      </c>
      <c r="G13" s="117">
        <f>SUM(G14:G26)</f>
        <v>0</v>
      </c>
      <c r="H13" s="117">
        <f aca="true" t="shared" si="4" ref="H13:H26">SUM(J13:R13)</f>
        <v>400263698</v>
      </c>
      <c r="I13" s="117">
        <f aca="true" t="shared" si="5" ref="I13:I26">SUM(J13:Q13)</f>
        <v>217625037</v>
      </c>
      <c r="J13" s="117">
        <f aca="true" t="shared" si="6" ref="J13:R13">SUM(J14:J26)</f>
        <v>11774937</v>
      </c>
      <c r="K13" s="117">
        <f t="shared" si="6"/>
        <v>0</v>
      </c>
      <c r="L13" s="117">
        <f t="shared" si="6"/>
        <v>0</v>
      </c>
      <c r="M13" s="117">
        <f t="shared" si="6"/>
        <v>205252700</v>
      </c>
      <c r="N13" s="117">
        <f t="shared" si="6"/>
        <v>597400</v>
      </c>
      <c r="O13" s="117">
        <f t="shared" si="6"/>
        <v>0</v>
      </c>
      <c r="P13" s="117">
        <f t="shared" si="6"/>
        <v>0</v>
      </c>
      <c r="Q13" s="117">
        <f t="shared" si="6"/>
        <v>0</v>
      </c>
      <c r="R13" s="117">
        <f t="shared" si="6"/>
        <v>182638661</v>
      </c>
      <c r="S13" s="124">
        <f t="shared" si="1"/>
        <v>388488761</v>
      </c>
      <c r="T13" s="125">
        <f t="shared" si="2"/>
        <v>5.410653646436829</v>
      </c>
      <c r="U13" s="126">
        <f t="shared" si="3"/>
        <v>400264098</v>
      </c>
      <c r="V13" s="126"/>
      <c r="W13" s="120"/>
      <c r="X13" s="121"/>
      <c r="Y13" s="127"/>
      <c r="Z13" s="127"/>
      <c r="AA13" s="127"/>
      <c r="AB13" s="127"/>
      <c r="AC13" s="127"/>
      <c r="AD13" s="127"/>
      <c r="AE13" s="127"/>
      <c r="AF13" s="127"/>
      <c r="AG13" s="127"/>
      <c r="AH13" s="127"/>
      <c r="AI13" s="127"/>
      <c r="AJ13" s="127"/>
      <c r="AK13" s="127"/>
      <c r="AL13" s="127"/>
      <c r="AM13" s="127"/>
      <c r="AN13" s="127"/>
    </row>
    <row r="14" spans="1:40" s="97" customFormat="1" ht="11.25" customHeight="1">
      <c r="A14" s="44" t="s">
        <v>26</v>
      </c>
      <c r="B14" s="107" t="s">
        <v>114</v>
      </c>
      <c r="C14" s="46">
        <f aca="true" t="shared" si="7" ref="C14:C26">SUM(D14:E14)</f>
        <v>19533166</v>
      </c>
      <c r="D14" s="46">
        <v>0</v>
      </c>
      <c r="E14" s="46">
        <v>19533166</v>
      </c>
      <c r="F14" s="46">
        <v>0</v>
      </c>
      <c r="G14" s="46"/>
      <c r="H14" s="46">
        <f t="shared" si="4"/>
        <v>19533166</v>
      </c>
      <c r="I14" s="46">
        <f t="shared" si="5"/>
        <v>19533166</v>
      </c>
      <c r="J14" s="46">
        <v>0</v>
      </c>
      <c r="K14" s="46">
        <v>0</v>
      </c>
      <c r="L14" s="46">
        <v>0</v>
      </c>
      <c r="M14" s="46">
        <v>19533166</v>
      </c>
      <c r="N14" s="46">
        <v>0</v>
      </c>
      <c r="O14" s="46">
        <v>0</v>
      </c>
      <c r="P14" s="46">
        <v>0</v>
      </c>
      <c r="Q14" s="46">
        <v>0</v>
      </c>
      <c r="R14" s="47">
        <v>0</v>
      </c>
      <c r="S14" s="47">
        <f t="shared" si="1"/>
        <v>19533166</v>
      </c>
      <c r="T14" s="112">
        <f t="shared" si="2"/>
        <v>0</v>
      </c>
      <c r="U14" s="48">
        <f t="shared" si="3"/>
        <v>19533166</v>
      </c>
      <c r="V14" s="48"/>
      <c r="W14" s="120"/>
      <c r="X14" s="121"/>
      <c r="Y14" s="98"/>
      <c r="Z14" s="98"/>
      <c r="AA14" s="98"/>
      <c r="AB14" s="98"/>
      <c r="AC14" s="98"/>
      <c r="AD14" s="98"/>
      <c r="AE14" s="98"/>
      <c r="AF14" s="98"/>
      <c r="AG14" s="98"/>
      <c r="AH14" s="98"/>
      <c r="AI14" s="98"/>
      <c r="AJ14" s="98"/>
      <c r="AK14" s="98"/>
      <c r="AL14" s="98"/>
      <c r="AM14" s="98"/>
      <c r="AN14" s="98"/>
    </row>
    <row r="15" spans="1:40" s="97" customFormat="1" ht="11.25" customHeight="1">
      <c r="A15" s="44" t="s">
        <v>27</v>
      </c>
      <c r="B15" s="107" t="s">
        <v>158</v>
      </c>
      <c r="C15" s="46">
        <f t="shared" si="7"/>
        <v>97539641</v>
      </c>
      <c r="D15" s="46">
        <v>97539241</v>
      </c>
      <c r="E15" s="46">
        <v>400</v>
      </c>
      <c r="F15" s="46">
        <v>0</v>
      </c>
      <c r="G15" s="46"/>
      <c r="H15" s="46">
        <f t="shared" si="4"/>
        <v>97539641</v>
      </c>
      <c r="I15" s="46">
        <f t="shared" si="5"/>
        <v>97539641</v>
      </c>
      <c r="J15" s="46">
        <v>400</v>
      </c>
      <c r="K15" s="46">
        <v>0</v>
      </c>
      <c r="L15" s="46">
        <v>0</v>
      </c>
      <c r="M15" s="46">
        <v>97539241</v>
      </c>
      <c r="N15" s="46">
        <v>0</v>
      </c>
      <c r="O15" s="46">
        <v>0</v>
      </c>
      <c r="P15" s="46">
        <v>0</v>
      </c>
      <c r="Q15" s="46">
        <v>0</v>
      </c>
      <c r="R15" s="47">
        <v>0</v>
      </c>
      <c r="S15" s="47">
        <f t="shared" si="1"/>
        <v>97539241</v>
      </c>
      <c r="T15" s="112">
        <f t="shared" si="2"/>
        <v>0.00041008967830833006</v>
      </c>
      <c r="U15" s="48">
        <f t="shared" si="3"/>
        <v>97539641</v>
      </c>
      <c r="V15" s="48"/>
      <c r="W15" s="120"/>
      <c r="X15" s="121"/>
      <c r="Y15" s="98"/>
      <c r="Z15" s="98"/>
      <c r="AA15" s="98"/>
      <c r="AB15" s="98"/>
      <c r="AC15" s="98"/>
      <c r="AD15" s="98"/>
      <c r="AE15" s="98"/>
      <c r="AF15" s="98"/>
      <c r="AG15" s="98"/>
      <c r="AH15" s="98"/>
      <c r="AI15" s="98"/>
      <c r="AJ15" s="98"/>
      <c r="AK15" s="98"/>
      <c r="AL15" s="98"/>
      <c r="AM15" s="98"/>
      <c r="AN15" s="98"/>
    </row>
    <row r="16" spans="1:40" s="97" customFormat="1" ht="11.25" customHeight="1">
      <c r="A16" s="44" t="s">
        <v>28</v>
      </c>
      <c r="B16" s="107" t="s">
        <v>153</v>
      </c>
      <c r="C16" s="46">
        <f t="shared" si="7"/>
        <v>413847</v>
      </c>
      <c r="D16" s="46">
        <v>349458</v>
      </c>
      <c r="E16" s="46">
        <v>64389</v>
      </c>
      <c r="F16" s="46">
        <v>0</v>
      </c>
      <c r="G16" s="46"/>
      <c r="H16" s="46">
        <f t="shared" si="4"/>
        <v>413847</v>
      </c>
      <c r="I16" s="46">
        <f t="shared" si="5"/>
        <v>5416</v>
      </c>
      <c r="J16" s="46">
        <v>301</v>
      </c>
      <c r="K16" s="46">
        <v>0</v>
      </c>
      <c r="L16" s="46">
        <v>0</v>
      </c>
      <c r="M16" s="46">
        <v>5115</v>
      </c>
      <c r="N16" s="46">
        <v>0</v>
      </c>
      <c r="O16" s="46">
        <v>0</v>
      </c>
      <c r="P16" s="46">
        <v>0</v>
      </c>
      <c r="Q16" s="46">
        <v>0</v>
      </c>
      <c r="R16" s="47">
        <v>408431</v>
      </c>
      <c r="S16" s="47">
        <f t="shared" si="1"/>
        <v>413546</v>
      </c>
      <c r="T16" s="112">
        <f t="shared" si="2"/>
        <v>5.557607090103398</v>
      </c>
      <c r="U16" s="48">
        <f t="shared" si="3"/>
        <v>413847</v>
      </c>
      <c r="V16" s="48"/>
      <c r="W16" s="120"/>
      <c r="X16" s="121"/>
      <c r="Y16" s="98"/>
      <c r="Z16" s="98"/>
      <c r="AA16" s="98"/>
      <c r="AB16" s="98"/>
      <c r="AC16" s="98"/>
      <c r="AD16" s="98"/>
      <c r="AE16" s="98"/>
      <c r="AF16" s="98"/>
      <c r="AG16" s="98"/>
      <c r="AH16" s="98"/>
      <c r="AI16" s="98"/>
      <c r="AJ16" s="98"/>
      <c r="AK16" s="98"/>
      <c r="AL16" s="98"/>
      <c r="AM16" s="98"/>
      <c r="AN16" s="98"/>
    </row>
    <row r="17" spans="1:40" s="97" customFormat="1" ht="11.25" customHeight="1">
      <c r="A17" s="44" t="s">
        <v>39</v>
      </c>
      <c r="B17" s="107" t="s">
        <v>116</v>
      </c>
      <c r="C17" s="46">
        <f t="shared" si="7"/>
        <v>52461134</v>
      </c>
      <c r="D17" s="46">
        <v>16840591</v>
      </c>
      <c r="E17" s="46">
        <v>35620543</v>
      </c>
      <c r="F17" s="46">
        <v>0</v>
      </c>
      <c r="G17" s="46"/>
      <c r="H17" s="46">
        <f t="shared" si="4"/>
        <v>52461134</v>
      </c>
      <c r="I17" s="46">
        <f t="shared" si="5"/>
        <v>36012715</v>
      </c>
      <c r="J17" s="46">
        <v>1342563</v>
      </c>
      <c r="K17" s="46">
        <v>0</v>
      </c>
      <c r="L17" s="46">
        <v>0</v>
      </c>
      <c r="M17" s="46">
        <v>34670152</v>
      </c>
      <c r="N17" s="46">
        <v>0</v>
      </c>
      <c r="O17" s="46">
        <v>0</v>
      </c>
      <c r="P17" s="46">
        <v>0</v>
      </c>
      <c r="Q17" s="46">
        <v>0</v>
      </c>
      <c r="R17" s="47">
        <v>16448419</v>
      </c>
      <c r="S17" s="47">
        <f t="shared" si="1"/>
        <v>51118571</v>
      </c>
      <c r="T17" s="112">
        <f t="shared" si="2"/>
        <v>3.728024948965942</v>
      </c>
      <c r="U17" s="48">
        <f t="shared" si="3"/>
        <v>52461134</v>
      </c>
      <c r="V17" s="48"/>
      <c r="W17" s="120"/>
      <c r="X17" s="121"/>
      <c r="Y17" s="98"/>
      <c r="Z17" s="98"/>
      <c r="AA17" s="98"/>
      <c r="AB17" s="98"/>
      <c r="AC17" s="98"/>
      <c r="AD17" s="98"/>
      <c r="AE17" s="98"/>
      <c r="AF17" s="98"/>
      <c r="AG17" s="98"/>
      <c r="AH17" s="98"/>
      <c r="AI17" s="98"/>
      <c r="AJ17" s="98"/>
      <c r="AK17" s="98"/>
      <c r="AL17" s="98"/>
      <c r="AM17" s="98"/>
      <c r="AN17" s="98"/>
    </row>
    <row r="18" spans="1:40" s="97" customFormat="1" ht="11.25" customHeight="1">
      <c r="A18" s="44" t="s">
        <v>40</v>
      </c>
      <c r="B18" s="107" t="s">
        <v>156</v>
      </c>
      <c r="C18" s="46">
        <f t="shared" si="7"/>
        <v>723815</v>
      </c>
      <c r="D18" s="46">
        <v>0</v>
      </c>
      <c r="E18" s="46">
        <v>723815</v>
      </c>
      <c r="F18" s="46">
        <v>0</v>
      </c>
      <c r="G18" s="46"/>
      <c r="H18" s="46">
        <f t="shared" si="4"/>
        <v>723815</v>
      </c>
      <c r="I18" s="46">
        <f t="shared" si="5"/>
        <v>715722</v>
      </c>
      <c r="J18" s="46">
        <v>9133</v>
      </c>
      <c r="K18" s="46">
        <v>0</v>
      </c>
      <c r="L18" s="46">
        <v>0</v>
      </c>
      <c r="M18" s="46">
        <v>706589</v>
      </c>
      <c r="N18" s="46">
        <v>0</v>
      </c>
      <c r="O18" s="46">
        <v>0</v>
      </c>
      <c r="P18" s="46">
        <v>0</v>
      </c>
      <c r="Q18" s="46">
        <v>0</v>
      </c>
      <c r="R18" s="47">
        <v>8093</v>
      </c>
      <c r="S18" s="47">
        <f t="shared" si="1"/>
        <v>714682</v>
      </c>
      <c r="T18" s="112">
        <f t="shared" si="2"/>
        <v>1.276054110394818</v>
      </c>
      <c r="U18" s="48">
        <f t="shared" si="3"/>
        <v>723815</v>
      </c>
      <c r="V18" s="48"/>
      <c r="W18" s="120"/>
      <c r="X18" s="121"/>
      <c r="Y18" s="98"/>
      <c r="Z18" s="98"/>
      <c r="AA18" s="98"/>
      <c r="AB18" s="98"/>
      <c r="AC18" s="98"/>
      <c r="AD18" s="98"/>
      <c r="AE18" s="98"/>
      <c r="AF18" s="98"/>
      <c r="AG18" s="98"/>
      <c r="AH18" s="98"/>
      <c r="AI18" s="98"/>
      <c r="AJ18" s="98"/>
      <c r="AK18" s="98"/>
      <c r="AL18" s="98"/>
      <c r="AM18" s="98"/>
      <c r="AN18" s="98"/>
    </row>
    <row r="19" spans="1:40" s="97" customFormat="1" ht="11.25" customHeight="1">
      <c r="A19" s="44" t="s">
        <v>41</v>
      </c>
      <c r="B19" s="107" t="s">
        <v>157</v>
      </c>
      <c r="C19" s="46">
        <f t="shared" si="7"/>
        <v>456294</v>
      </c>
      <c r="D19" s="46">
        <v>122000</v>
      </c>
      <c r="E19" s="46">
        <v>334294</v>
      </c>
      <c r="F19" s="46">
        <v>0</v>
      </c>
      <c r="G19" s="46"/>
      <c r="H19" s="46">
        <f t="shared" si="4"/>
        <v>456294</v>
      </c>
      <c r="I19" s="46">
        <f t="shared" si="5"/>
        <v>302221</v>
      </c>
      <c r="J19" s="46">
        <v>14361</v>
      </c>
      <c r="K19" s="46">
        <v>0</v>
      </c>
      <c r="L19" s="46">
        <v>0</v>
      </c>
      <c r="M19" s="46">
        <v>287860</v>
      </c>
      <c r="N19" s="46">
        <v>0</v>
      </c>
      <c r="O19" s="46">
        <v>0</v>
      </c>
      <c r="P19" s="46">
        <v>0</v>
      </c>
      <c r="Q19" s="46">
        <v>0</v>
      </c>
      <c r="R19" s="47">
        <v>154073</v>
      </c>
      <c r="S19" s="47">
        <f t="shared" si="1"/>
        <v>441933</v>
      </c>
      <c r="T19" s="112">
        <f t="shared" si="2"/>
        <v>4.751820687510133</v>
      </c>
      <c r="U19" s="48">
        <f t="shared" si="3"/>
        <v>456294</v>
      </c>
      <c r="V19" s="48"/>
      <c r="W19" s="120"/>
      <c r="X19" s="121"/>
      <c r="Y19" s="98"/>
      <c r="Z19" s="98"/>
      <c r="AA19" s="98"/>
      <c r="AB19" s="98"/>
      <c r="AC19" s="98"/>
      <c r="AD19" s="98"/>
      <c r="AE19" s="98"/>
      <c r="AF19" s="98"/>
      <c r="AG19" s="98"/>
      <c r="AH19" s="98"/>
      <c r="AI19" s="98"/>
      <c r="AJ19" s="98"/>
      <c r="AK19" s="98"/>
      <c r="AL19" s="98"/>
      <c r="AM19" s="98"/>
      <c r="AN19" s="98"/>
    </row>
    <row r="20" spans="1:40" s="97" customFormat="1" ht="11.25" customHeight="1">
      <c r="A20" s="44" t="s">
        <v>42</v>
      </c>
      <c r="B20" s="107" t="s">
        <v>191</v>
      </c>
      <c r="C20" s="46">
        <f t="shared" si="7"/>
        <v>201</v>
      </c>
      <c r="D20" s="46">
        <v>0</v>
      </c>
      <c r="E20" s="46">
        <v>201</v>
      </c>
      <c r="F20" s="46">
        <v>0</v>
      </c>
      <c r="G20" s="46"/>
      <c r="H20" s="46">
        <f t="shared" si="4"/>
        <v>201</v>
      </c>
      <c r="I20" s="46">
        <f t="shared" si="5"/>
        <v>201</v>
      </c>
      <c r="J20" s="46">
        <v>201</v>
      </c>
      <c r="K20" s="46">
        <v>0</v>
      </c>
      <c r="L20" s="46">
        <v>0</v>
      </c>
      <c r="M20" s="46">
        <v>0</v>
      </c>
      <c r="N20" s="46">
        <v>0</v>
      </c>
      <c r="O20" s="46">
        <v>0</v>
      </c>
      <c r="P20" s="46">
        <v>0</v>
      </c>
      <c r="Q20" s="46">
        <v>0</v>
      </c>
      <c r="R20" s="47">
        <v>0</v>
      </c>
      <c r="S20" s="47">
        <f t="shared" si="1"/>
        <v>0</v>
      </c>
      <c r="T20" s="112">
        <f t="shared" si="2"/>
        <v>100</v>
      </c>
      <c r="U20" s="48">
        <f t="shared" si="3"/>
        <v>201</v>
      </c>
      <c r="V20" s="48"/>
      <c r="W20" s="120"/>
      <c r="X20" s="121"/>
      <c r="Y20" s="98"/>
      <c r="Z20" s="98"/>
      <c r="AA20" s="98"/>
      <c r="AB20" s="98"/>
      <c r="AC20" s="98"/>
      <c r="AD20" s="98"/>
      <c r="AE20" s="98"/>
      <c r="AF20" s="98"/>
      <c r="AG20" s="98"/>
      <c r="AH20" s="98"/>
      <c r="AI20" s="98"/>
      <c r="AJ20" s="98"/>
      <c r="AK20" s="98"/>
      <c r="AL20" s="98"/>
      <c r="AM20" s="98"/>
      <c r="AN20" s="98"/>
    </row>
    <row r="21" spans="1:40" s="97" customFormat="1" ht="11.25" customHeight="1">
      <c r="A21" s="44" t="s">
        <v>43</v>
      </c>
      <c r="B21" s="107" t="s">
        <v>154</v>
      </c>
      <c r="C21" s="46">
        <f t="shared" si="7"/>
        <v>26616506</v>
      </c>
      <c r="D21" s="46">
        <v>26614118</v>
      </c>
      <c r="E21" s="46">
        <v>2388</v>
      </c>
      <c r="F21" s="46">
        <v>400</v>
      </c>
      <c r="G21" s="46"/>
      <c r="H21" s="46">
        <f t="shared" si="4"/>
        <v>26616106</v>
      </c>
      <c r="I21" s="46">
        <f t="shared" si="5"/>
        <v>633890</v>
      </c>
      <c r="J21" s="46">
        <v>2388</v>
      </c>
      <c r="K21" s="46">
        <v>0</v>
      </c>
      <c r="L21" s="46">
        <v>0</v>
      </c>
      <c r="M21" s="46">
        <v>631502</v>
      </c>
      <c r="N21" s="46">
        <v>0</v>
      </c>
      <c r="O21" s="46">
        <v>0</v>
      </c>
      <c r="P21" s="46">
        <v>0</v>
      </c>
      <c r="Q21" s="46">
        <v>0</v>
      </c>
      <c r="R21" s="47">
        <v>25982216</v>
      </c>
      <c r="S21" s="47">
        <f t="shared" si="1"/>
        <v>26613718</v>
      </c>
      <c r="T21" s="112">
        <f t="shared" si="2"/>
        <v>0.3767215131962959</v>
      </c>
      <c r="U21" s="48">
        <f t="shared" si="3"/>
        <v>26616506</v>
      </c>
      <c r="V21" s="48"/>
      <c r="W21" s="120"/>
      <c r="X21" s="121"/>
      <c r="Y21" s="98"/>
      <c r="Z21" s="98"/>
      <c r="AA21" s="98"/>
      <c r="AB21" s="98"/>
      <c r="AC21" s="98"/>
      <c r="AD21" s="98"/>
      <c r="AE21" s="98"/>
      <c r="AF21" s="98"/>
      <c r="AG21" s="98"/>
      <c r="AH21" s="98"/>
      <c r="AI21" s="98"/>
      <c r="AJ21" s="98"/>
      <c r="AK21" s="98"/>
      <c r="AL21" s="98"/>
      <c r="AM21" s="98"/>
      <c r="AN21" s="98"/>
    </row>
    <row r="22" spans="1:40" s="97" customFormat="1" ht="11.25" customHeight="1">
      <c r="A22" s="44" t="s">
        <v>44</v>
      </c>
      <c r="B22" s="107" t="s">
        <v>188</v>
      </c>
      <c r="C22" s="46">
        <f>SUM(D22:E22)</f>
        <v>400</v>
      </c>
      <c r="D22" s="46">
        <v>0</v>
      </c>
      <c r="E22" s="46">
        <v>400</v>
      </c>
      <c r="F22" s="46">
        <v>0</v>
      </c>
      <c r="G22" s="46"/>
      <c r="H22" s="46">
        <f>SUM(J22:R22)</f>
        <v>400</v>
      </c>
      <c r="I22" s="46">
        <f>SUM(J22:Q22)</f>
        <v>400</v>
      </c>
      <c r="J22" s="46">
        <v>400</v>
      </c>
      <c r="K22" s="46">
        <v>0</v>
      </c>
      <c r="L22" s="46">
        <v>0</v>
      </c>
      <c r="M22" s="46">
        <v>0</v>
      </c>
      <c r="N22" s="46">
        <v>0</v>
      </c>
      <c r="O22" s="46">
        <v>0</v>
      </c>
      <c r="P22" s="46">
        <v>0</v>
      </c>
      <c r="Q22" s="46">
        <v>0</v>
      </c>
      <c r="R22" s="47">
        <v>0</v>
      </c>
      <c r="S22" s="47">
        <f>SUM(M22:R22)</f>
        <v>0</v>
      </c>
      <c r="T22" s="112">
        <f>(K22+L22+J22)/I22*100</f>
        <v>100</v>
      </c>
      <c r="U22" s="48">
        <f>SUM(F22:H22)</f>
        <v>400</v>
      </c>
      <c r="V22" s="48"/>
      <c r="W22" s="120"/>
      <c r="X22" s="121"/>
      <c r="Y22" s="98"/>
      <c r="Z22" s="98"/>
      <c r="AA22" s="98"/>
      <c r="AB22" s="98"/>
      <c r="AC22" s="98"/>
      <c r="AD22" s="98"/>
      <c r="AE22" s="98"/>
      <c r="AF22" s="98"/>
      <c r="AG22" s="98"/>
      <c r="AH22" s="98"/>
      <c r="AI22" s="98"/>
      <c r="AJ22" s="98"/>
      <c r="AK22" s="98"/>
      <c r="AL22" s="98"/>
      <c r="AM22" s="98"/>
      <c r="AN22" s="98"/>
    </row>
    <row r="23" spans="1:40" s="97" customFormat="1" ht="11.25" customHeight="1">
      <c r="A23" s="44" t="s">
        <v>58</v>
      </c>
      <c r="B23" s="107" t="s">
        <v>176</v>
      </c>
      <c r="C23" s="46">
        <f t="shared" si="7"/>
        <v>200428</v>
      </c>
      <c r="D23" s="46">
        <v>200028</v>
      </c>
      <c r="E23" s="46">
        <v>400</v>
      </c>
      <c r="F23" s="46">
        <v>0</v>
      </c>
      <c r="G23" s="46"/>
      <c r="H23" s="46">
        <f t="shared" si="4"/>
        <v>200428</v>
      </c>
      <c r="I23" s="46">
        <f t="shared" si="5"/>
        <v>400</v>
      </c>
      <c r="J23" s="46">
        <v>400</v>
      </c>
      <c r="K23" s="46">
        <v>0</v>
      </c>
      <c r="L23" s="46">
        <v>0</v>
      </c>
      <c r="M23" s="46">
        <v>0</v>
      </c>
      <c r="N23" s="46">
        <v>0</v>
      </c>
      <c r="O23" s="46">
        <v>0</v>
      </c>
      <c r="P23" s="46">
        <v>0</v>
      </c>
      <c r="Q23" s="46">
        <v>0</v>
      </c>
      <c r="R23" s="47">
        <v>200028</v>
      </c>
      <c r="S23" s="47">
        <f t="shared" si="1"/>
        <v>200028</v>
      </c>
      <c r="T23" s="112">
        <f t="shared" si="2"/>
        <v>100</v>
      </c>
      <c r="U23" s="48">
        <f t="shared" si="3"/>
        <v>200428</v>
      </c>
      <c r="V23" s="48"/>
      <c r="W23" s="120"/>
      <c r="X23" s="121"/>
      <c r="Y23" s="98"/>
      <c r="Z23" s="98"/>
      <c r="AA23" s="98"/>
      <c r="AB23" s="98"/>
      <c r="AC23" s="98"/>
      <c r="AD23" s="98"/>
      <c r="AE23" s="98"/>
      <c r="AF23" s="98"/>
      <c r="AG23" s="98"/>
      <c r="AH23" s="98"/>
      <c r="AI23" s="98"/>
      <c r="AJ23" s="98"/>
      <c r="AK23" s="98"/>
      <c r="AL23" s="98"/>
      <c r="AM23" s="98"/>
      <c r="AN23" s="98"/>
    </row>
    <row r="24" spans="1:40" s="97" customFormat="1" ht="11.25" customHeight="1">
      <c r="A24" s="44" t="s">
        <v>182</v>
      </c>
      <c r="B24" s="107" t="s">
        <v>152</v>
      </c>
      <c r="C24" s="46">
        <f t="shared" si="7"/>
        <v>75013131</v>
      </c>
      <c r="D24" s="46">
        <v>65410141</v>
      </c>
      <c r="E24" s="46">
        <v>9602990</v>
      </c>
      <c r="F24" s="46">
        <v>0</v>
      </c>
      <c r="G24" s="46"/>
      <c r="H24" s="46">
        <f>SUM(J24:R24)</f>
        <v>75013131</v>
      </c>
      <c r="I24" s="46">
        <f>SUM(J24:Q24)</f>
        <v>14094311</v>
      </c>
      <c r="J24" s="46">
        <v>112718</v>
      </c>
      <c r="K24" s="46">
        <v>0</v>
      </c>
      <c r="L24" s="46">
        <v>0</v>
      </c>
      <c r="M24" s="46">
        <v>13981593</v>
      </c>
      <c r="N24" s="46">
        <v>0</v>
      </c>
      <c r="O24" s="46">
        <v>0</v>
      </c>
      <c r="P24" s="46">
        <v>0</v>
      </c>
      <c r="Q24" s="46">
        <v>0</v>
      </c>
      <c r="R24" s="47">
        <v>60918820</v>
      </c>
      <c r="S24" s="47">
        <f>SUM(M24:R24)</f>
        <v>74900413</v>
      </c>
      <c r="T24" s="112">
        <f>(K24+L24+J24)/I24*100</f>
        <v>0.799741115404648</v>
      </c>
      <c r="U24" s="48"/>
      <c r="V24" s="48"/>
      <c r="W24" s="120"/>
      <c r="X24" s="121"/>
      <c r="Y24" s="98"/>
      <c r="Z24" s="98"/>
      <c r="AA24" s="98"/>
      <c r="AB24" s="98"/>
      <c r="AC24" s="98"/>
      <c r="AD24" s="98"/>
      <c r="AE24" s="98"/>
      <c r="AF24" s="98"/>
      <c r="AG24" s="98"/>
      <c r="AH24" s="98"/>
      <c r="AI24" s="98"/>
      <c r="AJ24" s="98"/>
      <c r="AK24" s="98"/>
      <c r="AL24" s="98"/>
      <c r="AM24" s="98"/>
      <c r="AN24" s="98"/>
    </row>
    <row r="25" spans="1:40" s="97" customFormat="1" ht="11.25" customHeight="1">
      <c r="A25" s="110" t="s">
        <v>183</v>
      </c>
      <c r="B25" s="107" t="s">
        <v>151</v>
      </c>
      <c r="C25" s="46">
        <f t="shared" si="7"/>
        <v>127305535</v>
      </c>
      <c r="D25" s="46">
        <v>127083430</v>
      </c>
      <c r="E25" s="46">
        <v>222105</v>
      </c>
      <c r="F25" s="46">
        <v>0</v>
      </c>
      <c r="G25" s="46"/>
      <c r="H25" s="46">
        <f>SUM(J25:R25)</f>
        <v>127305535</v>
      </c>
      <c r="I25" s="46">
        <f>SUM(J25:Q25)</f>
        <v>48786954</v>
      </c>
      <c r="J25" s="46">
        <v>10292072</v>
      </c>
      <c r="K25" s="46">
        <v>0</v>
      </c>
      <c r="L25" s="46">
        <v>0</v>
      </c>
      <c r="M25" s="46">
        <v>37897482</v>
      </c>
      <c r="N25" s="46">
        <v>597400</v>
      </c>
      <c r="O25" s="46">
        <v>0</v>
      </c>
      <c r="P25" s="46">
        <v>0</v>
      </c>
      <c r="Q25" s="46">
        <v>0</v>
      </c>
      <c r="R25" s="47">
        <v>78518581</v>
      </c>
      <c r="S25" s="47">
        <f>SUM(M25:R25)</f>
        <v>117013463</v>
      </c>
      <c r="T25" s="112">
        <f>(K25+L25+J25)/I25*100</f>
        <v>21.095951183998903</v>
      </c>
      <c r="U25" s="48">
        <f>SUM(F25:H25)</f>
        <v>127305535</v>
      </c>
      <c r="V25" s="48"/>
      <c r="W25" s="120"/>
      <c r="X25" s="121"/>
      <c r="Y25" s="98"/>
      <c r="Z25" s="98"/>
      <c r="AA25" s="98"/>
      <c r="AB25" s="98"/>
      <c r="AC25" s="98"/>
      <c r="AD25" s="98"/>
      <c r="AE25" s="98"/>
      <c r="AF25" s="98"/>
      <c r="AG25" s="98"/>
      <c r="AH25" s="98"/>
      <c r="AI25" s="98"/>
      <c r="AJ25" s="98"/>
      <c r="AK25" s="98"/>
      <c r="AL25" s="98"/>
      <c r="AM25" s="98"/>
      <c r="AN25" s="98"/>
    </row>
    <row r="26" spans="1:40" s="97" customFormat="1" ht="16.5" customHeight="1">
      <c r="A26" s="44"/>
      <c r="B26" s="107"/>
      <c r="C26" s="46">
        <f t="shared" si="7"/>
        <v>0</v>
      </c>
      <c r="D26" s="46"/>
      <c r="E26" s="46"/>
      <c r="F26" s="46"/>
      <c r="G26" s="46"/>
      <c r="H26" s="46">
        <f t="shared" si="4"/>
        <v>0</v>
      </c>
      <c r="I26" s="46">
        <f t="shared" si="5"/>
        <v>0</v>
      </c>
      <c r="J26" s="46"/>
      <c r="K26" s="46"/>
      <c r="L26" s="46"/>
      <c r="M26" s="46"/>
      <c r="N26" s="46"/>
      <c r="O26" s="46"/>
      <c r="P26" s="46"/>
      <c r="Q26" s="46"/>
      <c r="R26" s="47"/>
      <c r="S26" s="47">
        <f>SUM(M26:R26)</f>
        <v>0</v>
      </c>
      <c r="T26" s="112" t="e">
        <f>(K26+L26+J26)/I26*100</f>
        <v>#DIV/0!</v>
      </c>
      <c r="U26" s="48">
        <f>SUM(F26:H26)</f>
        <v>0</v>
      </c>
      <c r="V26" s="48"/>
      <c r="W26" s="120"/>
      <c r="X26" s="121"/>
      <c r="Y26" s="98"/>
      <c r="Z26" s="98"/>
      <c r="AA26" s="98"/>
      <c r="AB26" s="98"/>
      <c r="AC26" s="98"/>
      <c r="AD26" s="98"/>
      <c r="AE26" s="98"/>
      <c r="AF26" s="98"/>
      <c r="AG26" s="98"/>
      <c r="AH26" s="98"/>
      <c r="AI26" s="98"/>
      <c r="AJ26" s="98"/>
      <c r="AK26" s="98"/>
      <c r="AL26" s="98"/>
      <c r="AM26" s="98"/>
      <c r="AN26" s="98"/>
    </row>
    <row r="27" spans="1:40" s="128" customFormat="1" ht="16.5" customHeight="1">
      <c r="A27" s="118" t="s">
        <v>92</v>
      </c>
      <c r="B27" s="129" t="s">
        <v>113</v>
      </c>
      <c r="C27" s="117">
        <f aca="true" t="shared" si="8" ref="C27:R27">C28+C33+C39+C45+C52+C59+C69+C80+C88+C96+C104+C113</f>
        <v>1245659371</v>
      </c>
      <c r="D27" s="117">
        <f t="shared" si="8"/>
        <v>940028991</v>
      </c>
      <c r="E27" s="117">
        <f t="shared" si="8"/>
        <v>305630380</v>
      </c>
      <c r="F27" s="117">
        <f t="shared" si="8"/>
        <v>10728582</v>
      </c>
      <c r="G27" s="117">
        <f t="shared" si="8"/>
        <v>0</v>
      </c>
      <c r="H27" s="117">
        <f t="shared" si="8"/>
        <v>1234930789</v>
      </c>
      <c r="I27" s="117">
        <f t="shared" si="8"/>
        <v>688542140</v>
      </c>
      <c r="J27" s="117">
        <f t="shared" si="8"/>
        <v>57315987</v>
      </c>
      <c r="K27" s="117">
        <f t="shared" si="8"/>
        <v>8313515</v>
      </c>
      <c r="L27" s="117">
        <f t="shared" si="8"/>
        <v>65821</v>
      </c>
      <c r="M27" s="117">
        <f t="shared" si="8"/>
        <v>604950803</v>
      </c>
      <c r="N27" s="117">
        <f t="shared" si="8"/>
        <v>14385266</v>
      </c>
      <c r="O27" s="117">
        <f t="shared" si="8"/>
        <v>255932</v>
      </c>
      <c r="P27" s="117">
        <f t="shared" si="8"/>
        <v>0</v>
      </c>
      <c r="Q27" s="117">
        <f t="shared" si="8"/>
        <v>3254816</v>
      </c>
      <c r="R27" s="117">
        <f t="shared" si="8"/>
        <v>546388649</v>
      </c>
      <c r="S27" s="124">
        <f t="shared" si="1"/>
        <v>1169235466</v>
      </c>
      <c r="T27" s="125">
        <f t="shared" si="2"/>
        <v>9.54122038195077</v>
      </c>
      <c r="U27" s="126">
        <f t="shared" si="3"/>
        <v>1245659371</v>
      </c>
      <c r="V27" s="126"/>
      <c r="W27" s="120"/>
      <c r="X27" s="121"/>
      <c r="Y27" s="127"/>
      <c r="Z27" s="127"/>
      <c r="AA27" s="127"/>
      <c r="AB27" s="127"/>
      <c r="AC27" s="127"/>
      <c r="AD27" s="127"/>
      <c r="AE27" s="127"/>
      <c r="AF27" s="127"/>
      <c r="AG27" s="127"/>
      <c r="AH27" s="127"/>
      <c r="AI27" s="127"/>
      <c r="AJ27" s="127"/>
      <c r="AK27" s="127"/>
      <c r="AL27" s="127"/>
      <c r="AM27" s="127"/>
      <c r="AN27" s="127"/>
    </row>
    <row r="28" spans="1:40" s="128" customFormat="1" ht="16.5" customHeight="1">
      <c r="A28" s="118" t="s">
        <v>0</v>
      </c>
      <c r="B28" s="129" t="s">
        <v>91</v>
      </c>
      <c r="C28" s="117">
        <f>SUM(C29:C32)</f>
        <v>47773524</v>
      </c>
      <c r="D28" s="117">
        <f>SUM(D29:D32)</f>
        <v>25545403</v>
      </c>
      <c r="E28" s="117">
        <f>SUM(E29:E32)</f>
        <v>22228121</v>
      </c>
      <c r="F28" s="117">
        <f>SUM(F29:F32)</f>
        <v>300</v>
      </c>
      <c r="G28" s="117">
        <f>SUM(G29:G32)</f>
        <v>0</v>
      </c>
      <c r="H28" s="117">
        <f aca="true" t="shared" si="9" ref="H28:H40">SUM(J28:R28)</f>
        <v>47773224</v>
      </c>
      <c r="I28" s="117">
        <f aca="true" t="shared" si="10" ref="I28:I40">SUM(J28:Q28)</f>
        <v>30368568</v>
      </c>
      <c r="J28" s="117">
        <f aca="true" t="shared" si="11" ref="J28:R28">SUM(J29:J32)</f>
        <v>2725130</v>
      </c>
      <c r="K28" s="117">
        <f t="shared" si="11"/>
        <v>15210</v>
      </c>
      <c r="L28" s="117">
        <f t="shared" si="11"/>
        <v>0</v>
      </c>
      <c r="M28" s="117">
        <f t="shared" si="11"/>
        <v>25411293</v>
      </c>
      <c r="N28" s="117">
        <f t="shared" si="11"/>
        <v>927248</v>
      </c>
      <c r="O28" s="117">
        <f t="shared" si="11"/>
        <v>0</v>
      </c>
      <c r="P28" s="117">
        <f t="shared" si="11"/>
        <v>0</v>
      </c>
      <c r="Q28" s="117">
        <f t="shared" si="11"/>
        <v>1289687</v>
      </c>
      <c r="R28" s="117">
        <f t="shared" si="11"/>
        <v>17404656</v>
      </c>
      <c r="S28" s="124">
        <f t="shared" si="1"/>
        <v>45032884</v>
      </c>
      <c r="T28" s="125">
        <f t="shared" si="2"/>
        <v>9.023606249725043</v>
      </c>
      <c r="U28" s="126">
        <f t="shared" si="3"/>
        <v>47773524</v>
      </c>
      <c r="V28" s="126"/>
      <c r="W28" s="120"/>
      <c r="X28" s="121"/>
      <c r="Y28" s="127"/>
      <c r="Z28" s="127"/>
      <c r="AA28" s="127"/>
      <c r="AB28" s="127"/>
      <c r="AC28" s="127"/>
      <c r="AD28" s="127"/>
      <c r="AE28" s="127"/>
      <c r="AF28" s="127"/>
      <c r="AG28" s="127"/>
      <c r="AH28" s="127"/>
      <c r="AI28" s="127"/>
      <c r="AJ28" s="127"/>
      <c r="AK28" s="127"/>
      <c r="AL28" s="127"/>
      <c r="AM28" s="127"/>
      <c r="AN28" s="127"/>
    </row>
    <row r="29" spans="1:40" s="97" customFormat="1" ht="16.5" customHeight="1">
      <c r="A29" s="44" t="s">
        <v>26</v>
      </c>
      <c r="B29" s="107" t="s">
        <v>149</v>
      </c>
      <c r="C29" s="46">
        <f>SUM(D29:E29)</f>
        <v>10803946</v>
      </c>
      <c r="D29" s="46">
        <v>9408359</v>
      </c>
      <c r="E29" s="46">
        <v>1395587</v>
      </c>
      <c r="F29" s="46">
        <v>0</v>
      </c>
      <c r="G29" s="46">
        <f>97539241-97539241</f>
        <v>0</v>
      </c>
      <c r="H29" s="46">
        <f t="shared" si="9"/>
        <v>10803946</v>
      </c>
      <c r="I29" s="46">
        <f t="shared" si="10"/>
        <v>4695384</v>
      </c>
      <c r="J29" s="46">
        <v>963663</v>
      </c>
      <c r="K29" s="46">
        <v>8720</v>
      </c>
      <c r="L29" s="46">
        <v>0</v>
      </c>
      <c r="M29" s="46">
        <v>2795754</v>
      </c>
      <c r="N29" s="46">
        <v>927247</v>
      </c>
      <c r="O29" s="46">
        <v>0</v>
      </c>
      <c r="P29" s="46">
        <v>0</v>
      </c>
      <c r="Q29" s="46">
        <v>0</v>
      </c>
      <c r="R29" s="47">
        <v>6108562</v>
      </c>
      <c r="S29" s="47">
        <f t="shared" si="1"/>
        <v>9831563</v>
      </c>
      <c r="T29" s="112">
        <f t="shared" si="2"/>
        <v>20.70933921485442</v>
      </c>
      <c r="U29" s="48">
        <f t="shared" si="3"/>
        <v>10803946</v>
      </c>
      <c r="V29" s="48"/>
      <c r="W29" s="120"/>
      <c r="X29" s="121"/>
      <c r="Y29" s="98"/>
      <c r="Z29" s="98"/>
      <c r="AA29" s="98"/>
      <c r="AB29" s="98"/>
      <c r="AC29" s="98"/>
      <c r="AD29" s="98"/>
      <c r="AE29" s="98"/>
      <c r="AF29" s="98"/>
      <c r="AG29" s="98"/>
      <c r="AH29" s="98"/>
      <c r="AI29" s="98"/>
      <c r="AJ29" s="98"/>
      <c r="AK29" s="98"/>
      <c r="AL29" s="98"/>
      <c r="AM29" s="98"/>
      <c r="AN29" s="98"/>
    </row>
    <row r="30" spans="1:40" s="97" customFormat="1" ht="16.5" customHeight="1">
      <c r="A30" s="110">
        <v>2</v>
      </c>
      <c r="B30" s="107" t="s">
        <v>189</v>
      </c>
      <c r="C30" s="46">
        <f>SUM(D30:E30)</f>
        <v>13286274</v>
      </c>
      <c r="D30" s="46">
        <v>7836939</v>
      </c>
      <c r="E30" s="46">
        <v>5449335</v>
      </c>
      <c r="F30" s="46">
        <v>0</v>
      </c>
      <c r="G30" s="46"/>
      <c r="H30" s="46">
        <f>SUM(J30:R30)</f>
        <v>13286274</v>
      </c>
      <c r="I30" s="46">
        <f>SUM(J30:Q30)</f>
        <v>7137710</v>
      </c>
      <c r="J30" s="46">
        <v>1087664</v>
      </c>
      <c r="K30" s="46">
        <v>0</v>
      </c>
      <c r="L30" s="46">
        <v>0</v>
      </c>
      <c r="M30" s="46">
        <v>4760358</v>
      </c>
      <c r="N30" s="46">
        <v>1</v>
      </c>
      <c r="O30" s="46">
        <v>0</v>
      </c>
      <c r="P30" s="46">
        <v>0</v>
      </c>
      <c r="Q30" s="46">
        <v>1289687</v>
      </c>
      <c r="R30" s="47">
        <v>6148564</v>
      </c>
      <c r="S30" s="47">
        <f>SUM(M30:R30)</f>
        <v>12198610</v>
      </c>
      <c r="T30" s="112">
        <f>(K30+L30+J30)/I30*100</f>
        <v>15.2382767021916</v>
      </c>
      <c r="U30" s="48">
        <f>SUM(F30:H30)</f>
        <v>13286274</v>
      </c>
      <c r="V30" s="48"/>
      <c r="W30" s="120"/>
      <c r="X30" s="121"/>
      <c r="Y30" s="98"/>
      <c r="Z30" s="98"/>
      <c r="AA30" s="98"/>
      <c r="AB30" s="98"/>
      <c r="AC30" s="98"/>
      <c r="AD30" s="98"/>
      <c r="AE30" s="98"/>
      <c r="AF30" s="98"/>
      <c r="AG30" s="98"/>
      <c r="AH30" s="98"/>
      <c r="AI30" s="98"/>
      <c r="AJ30" s="98"/>
      <c r="AK30" s="98"/>
      <c r="AL30" s="98"/>
      <c r="AM30" s="98"/>
      <c r="AN30" s="98"/>
    </row>
    <row r="31" spans="1:40" s="97" customFormat="1" ht="16.5" customHeight="1">
      <c r="A31" s="110">
        <v>3</v>
      </c>
      <c r="B31" s="107" t="s">
        <v>150</v>
      </c>
      <c r="C31" s="46">
        <f>SUM(D31:E31)</f>
        <v>23683304</v>
      </c>
      <c r="D31" s="46">
        <v>8300105</v>
      </c>
      <c r="E31" s="46">
        <v>15383199</v>
      </c>
      <c r="F31" s="46">
        <v>300</v>
      </c>
      <c r="G31" s="46">
        <v>0</v>
      </c>
      <c r="H31" s="46">
        <f t="shared" si="9"/>
        <v>23683004</v>
      </c>
      <c r="I31" s="46">
        <f t="shared" si="10"/>
        <v>18535474</v>
      </c>
      <c r="J31" s="46">
        <v>673803</v>
      </c>
      <c r="K31" s="46">
        <v>6490</v>
      </c>
      <c r="L31" s="46">
        <v>0</v>
      </c>
      <c r="M31" s="46">
        <v>17855181</v>
      </c>
      <c r="N31" s="46">
        <v>0</v>
      </c>
      <c r="O31" s="46">
        <v>0</v>
      </c>
      <c r="P31" s="46">
        <v>0</v>
      </c>
      <c r="Q31" s="46">
        <v>0</v>
      </c>
      <c r="R31" s="47">
        <v>5147530</v>
      </c>
      <c r="S31" s="47">
        <f t="shared" si="1"/>
        <v>23002711</v>
      </c>
      <c r="T31" s="112">
        <f t="shared" si="2"/>
        <v>3.670221759637763</v>
      </c>
      <c r="U31" s="48">
        <f t="shared" si="3"/>
        <v>23683304</v>
      </c>
      <c r="V31" s="48"/>
      <c r="W31" s="120"/>
      <c r="X31" s="121"/>
      <c r="Y31" s="98"/>
      <c r="Z31" s="98"/>
      <c r="AA31" s="98"/>
      <c r="AB31" s="98"/>
      <c r="AC31" s="98"/>
      <c r="AD31" s="98"/>
      <c r="AE31" s="98"/>
      <c r="AF31" s="98"/>
      <c r="AG31" s="98"/>
      <c r="AH31" s="98"/>
      <c r="AI31" s="98"/>
      <c r="AJ31" s="98"/>
      <c r="AK31" s="98"/>
      <c r="AL31" s="98"/>
      <c r="AM31" s="98"/>
      <c r="AN31" s="98"/>
    </row>
    <row r="32" spans="1:40" s="97" customFormat="1" ht="16.5" customHeight="1">
      <c r="A32" s="44"/>
      <c r="B32" s="107"/>
      <c r="C32" s="46">
        <f>SUM(D32:E32)</f>
        <v>0</v>
      </c>
      <c r="D32" s="46"/>
      <c r="E32" s="46"/>
      <c r="F32" s="46"/>
      <c r="G32" s="46"/>
      <c r="H32" s="46">
        <f t="shared" si="9"/>
        <v>0</v>
      </c>
      <c r="I32" s="46">
        <f t="shared" si="10"/>
        <v>0</v>
      </c>
      <c r="J32" s="46"/>
      <c r="K32" s="46"/>
      <c r="L32" s="46"/>
      <c r="M32" s="46"/>
      <c r="N32" s="46"/>
      <c r="O32" s="46"/>
      <c r="P32" s="46"/>
      <c r="Q32" s="46"/>
      <c r="R32" s="47"/>
      <c r="S32" s="47">
        <f t="shared" si="1"/>
        <v>0</v>
      </c>
      <c r="T32" s="112"/>
      <c r="U32" s="48">
        <f t="shared" si="3"/>
        <v>0</v>
      </c>
      <c r="V32" s="48"/>
      <c r="W32" s="120"/>
      <c r="X32" s="121"/>
      <c r="Y32" s="98"/>
      <c r="Z32" s="98"/>
      <c r="AA32" s="98"/>
      <c r="AB32" s="98"/>
      <c r="AC32" s="98"/>
      <c r="AD32" s="98"/>
      <c r="AE32" s="98"/>
      <c r="AF32" s="98"/>
      <c r="AG32" s="98"/>
      <c r="AH32" s="98"/>
      <c r="AI32" s="98"/>
      <c r="AJ32" s="98"/>
      <c r="AK32" s="98"/>
      <c r="AL32" s="98"/>
      <c r="AM32" s="98"/>
      <c r="AN32" s="98"/>
    </row>
    <row r="33" spans="1:40" s="128" customFormat="1" ht="16.5" customHeight="1">
      <c r="A33" s="118" t="s">
        <v>1</v>
      </c>
      <c r="B33" s="129" t="s">
        <v>93</v>
      </c>
      <c r="C33" s="117">
        <f>SUM(C34:C38)</f>
        <v>42953326</v>
      </c>
      <c r="D33" s="117">
        <f>SUM(D34:D38)</f>
        <v>38968200</v>
      </c>
      <c r="E33" s="117">
        <f>SUM(E34:E38)</f>
        <v>3985126</v>
      </c>
      <c r="F33" s="117">
        <f>SUM(F34:F38)</f>
        <v>176089</v>
      </c>
      <c r="G33" s="117">
        <f>SUM(G34:G38)</f>
        <v>0</v>
      </c>
      <c r="H33" s="117">
        <f t="shared" si="9"/>
        <v>42777237</v>
      </c>
      <c r="I33" s="117">
        <f t="shared" si="10"/>
        <v>26379845</v>
      </c>
      <c r="J33" s="117">
        <f aca="true" t="shared" si="12" ref="J33:R33">SUM(J34:J38)</f>
        <v>3280118</v>
      </c>
      <c r="K33" s="117">
        <f t="shared" si="12"/>
        <v>395500</v>
      </c>
      <c r="L33" s="117">
        <f t="shared" si="12"/>
        <v>0</v>
      </c>
      <c r="M33" s="117">
        <f t="shared" si="12"/>
        <v>20258564</v>
      </c>
      <c r="N33" s="117">
        <f t="shared" si="12"/>
        <v>2397642</v>
      </c>
      <c r="O33" s="117">
        <f t="shared" si="12"/>
        <v>0</v>
      </c>
      <c r="P33" s="117">
        <f t="shared" si="12"/>
        <v>0</v>
      </c>
      <c r="Q33" s="117">
        <f t="shared" si="12"/>
        <v>48021</v>
      </c>
      <c r="R33" s="117">
        <f t="shared" si="12"/>
        <v>16397392</v>
      </c>
      <c r="S33" s="124">
        <f aca="true" t="shared" si="13" ref="S33:S46">SUM(M33:R33)</f>
        <v>39101619</v>
      </c>
      <c r="T33" s="125">
        <f aca="true" t="shared" si="14" ref="T33:T50">(K33+L33+J33)/I33*100</f>
        <v>13.933432891664072</v>
      </c>
      <c r="U33" s="126">
        <f aca="true" t="shared" si="15" ref="U33:U50">SUM(F33:H33)</f>
        <v>42953326</v>
      </c>
      <c r="V33" s="126"/>
      <c r="W33" s="120"/>
      <c r="X33" s="121"/>
      <c r="Y33" s="127"/>
      <c r="Z33" s="127"/>
      <c r="AA33" s="127"/>
      <c r="AB33" s="127"/>
      <c r="AC33" s="127"/>
      <c r="AD33" s="127"/>
      <c r="AE33" s="127"/>
      <c r="AF33" s="127"/>
      <c r="AG33" s="127"/>
      <c r="AH33" s="127"/>
      <c r="AI33" s="127"/>
      <c r="AJ33" s="127"/>
      <c r="AK33" s="127"/>
      <c r="AL33" s="127"/>
      <c r="AM33" s="127"/>
      <c r="AN33" s="127"/>
    </row>
    <row r="34" spans="1:40" s="97" customFormat="1" ht="16.5" customHeight="1">
      <c r="A34" s="44" t="s">
        <v>26</v>
      </c>
      <c r="B34" s="107" t="s">
        <v>186</v>
      </c>
      <c r="C34" s="46">
        <f>SUM(D34:E34)</f>
        <v>6830579</v>
      </c>
      <c r="D34" s="46">
        <v>5640257</v>
      </c>
      <c r="E34" s="46">
        <v>1190322</v>
      </c>
      <c r="F34" s="46"/>
      <c r="G34" s="46"/>
      <c r="H34" s="46">
        <f t="shared" si="9"/>
        <v>6830579</v>
      </c>
      <c r="I34" s="46">
        <f t="shared" si="10"/>
        <v>6480161</v>
      </c>
      <c r="J34" s="46">
        <v>734649</v>
      </c>
      <c r="K34" s="46">
        <v>27097</v>
      </c>
      <c r="L34" s="46"/>
      <c r="M34" s="46">
        <v>3320773</v>
      </c>
      <c r="N34" s="46">
        <v>2397642</v>
      </c>
      <c r="O34" s="46" t="s">
        <v>192</v>
      </c>
      <c r="P34" s="46"/>
      <c r="Q34" s="46"/>
      <c r="R34" s="47">
        <v>350418</v>
      </c>
      <c r="S34" s="47">
        <f t="shared" si="13"/>
        <v>6068833</v>
      </c>
      <c r="T34" s="112">
        <f t="shared" si="14"/>
        <v>11.75504744403727</v>
      </c>
      <c r="U34" s="48">
        <f t="shared" si="15"/>
        <v>6830579</v>
      </c>
      <c r="V34" s="48"/>
      <c r="W34" s="120"/>
      <c r="X34" s="121"/>
      <c r="Y34" s="98"/>
      <c r="Z34" s="98"/>
      <c r="AA34" s="98"/>
      <c r="AB34" s="98"/>
      <c r="AC34" s="98"/>
      <c r="AD34" s="98"/>
      <c r="AE34" s="98"/>
      <c r="AF34" s="98"/>
      <c r="AG34" s="98"/>
      <c r="AH34" s="98"/>
      <c r="AI34" s="98"/>
      <c r="AJ34" s="98"/>
      <c r="AK34" s="98"/>
      <c r="AL34" s="98"/>
      <c r="AM34" s="98"/>
      <c r="AN34" s="98"/>
    </row>
    <row r="35" spans="1:40" s="97" customFormat="1" ht="16.5" customHeight="1">
      <c r="A35" s="44" t="s">
        <v>27</v>
      </c>
      <c r="B35" s="107" t="s">
        <v>179</v>
      </c>
      <c r="C35" s="46">
        <f>SUM(D35:E35)</f>
        <v>29286474</v>
      </c>
      <c r="D35" s="46">
        <v>27168673</v>
      </c>
      <c r="E35" s="46">
        <v>2117801</v>
      </c>
      <c r="F35" s="46">
        <v>154634</v>
      </c>
      <c r="G35" s="46"/>
      <c r="H35" s="46">
        <f t="shared" si="9"/>
        <v>29131840</v>
      </c>
      <c r="I35" s="46">
        <f t="shared" si="10"/>
        <v>16371499</v>
      </c>
      <c r="J35" s="46">
        <v>2318462</v>
      </c>
      <c r="K35" s="46">
        <v>368403</v>
      </c>
      <c r="L35" s="46"/>
      <c r="M35" s="46">
        <v>13636613</v>
      </c>
      <c r="N35" s="46"/>
      <c r="O35" s="46"/>
      <c r="P35" s="46"/>
      <c r="Q35" s="46">
        <v>48021</v>
      </c>
      <c r="R35" s="47">
        <v>12760341</v>
      </c>
      <c r="S35" s="47">
        <f t="shared" si="13"/>
        <v>26444975</v>
      </c>
      <c r="T35" s="112">
        <f t="shared" si="14"/>
        <v>16.411844755327536</v>
      </c>
      <c r="U35" s="48">
        <f t="shared" si="15"/>
        <v>29286474</v>
      </c>
      <c r="V35" s="48"/>
      <c r="W35" s="120"/>
      <c r="X35" s="121"/>
      <c r="Y35" s="98"/>
      <c r="Z35" s="98"/>
      <c r="AA35" s="98"/>
      <c r="AB35" s="98"/>
      <c r="AC35" s="98"/>
      <c r="AD35" s="98"/>
      <c r="AE35" s="98"/>
      <c r="AF35" s="98"/>
      <c r="AG35" s="98"/>
      <c r="AH35" s="98"/>
      <c r="AI35" s="98"/>
      <c r="AJ35" s="98"/>
      <c r="AK35" s="98"/>
      <c r="AL35" s="98"/>
      <c r="AM35" s="98"/>
      <c r="AN35" s="98"/>
    </row>
    <row r="36" spans="1:40" s="97" customFormat="1" ht="16.5" customHeight="1">
      <c r="A36" s="44" t="s">
        <v>28</v>
      </c>
      <c r="B36" s="107" t="s">
        <v>180</v>
      </c>
      <c r="C36" s="46">
        <f>SUM(D36:E36)</f>
        <v>6832772</v>
      </c>
      <c r="D36" s="46">
        <v>6159270</v>
      </c>
      <c r="E36" s="46">
        <v>673502</v>
      </c>
      <c r="F36" s="46">
        <v>21455</v>
      </c>
      <c r="G36" s="46"/>
      <c r="H36" s="46">
        <f t="shared" si="9"/>
        <v>6811317</v>
      </c>
      <c r="I36" s="46">
        <f t="shared" si="10"/>
        <v>3524684</v>
      </c>
      <c r="J36" s="46">
        <v>223506</v>
      </c>
      <c r="K36" s="46"/>
      <c r="L36" s="46"/>
      <c r="M36" s="46">
        <v>3301178</v>
      </c>
      <c r="N36" s="46"/>
      <c r="O36" s="46"/>
      <c r="P36" s="46"/>
      <c r="Q36" s="46"/>
      <c r="R36" s="47">
        <v>3286633</v>
      </c>
      <c r="S36" s="47">
        <f t="shared" si="13"/>
        <v>6587811</v>
      </c>
      <c r="T36" s="112">
        <f t="shared" si="14"/>
        <v>6.3411642008191365</v>
      </c>
      <c r="U36" s="48">
        <f t="shared" si="15"/>
        <v>6832772</v>
      </c>
      <c r="V36" s="48"/>
      <c r="W36" s="120"/>
      <c r="X36" s="121"/>
      <c r="Y36" s="98"/>
      <c r="Z36" s="98"/>
      <c r="AA36" s="98"/>
      <c r="AB36" s="98"/>
      <c r="AC36" s="98"/>
      <c r="AD36" s="98"/>
      <c r="AE36" s="98"/>
      <c r="AF36" s="98"/>
      <c r="AG36" s="98"/>
      <c r="AH36" s="98"/>
      <c r="AI36" s="98"/>
      <c r="AJ36" s="98"/>
      <c r="AK36" s="98"/>
      <c r="AL36" s="98"/>
      <c r="AM36" s="98"/>
      <c r="AN36" s="98"/>
    </row>
    <row r="37" spans="1:40" s="97" customFormat="1" ht="16.5" customHeight="1">
      <c r="A37" s="44" t="s">
        <v>39</v>
      </c>
      <c r="B37" s="107" t="s">
        <v>187</v>
      </c>
      <c r="C37" s="46">
        <f>SUM(D37:E37)</f>
        <v>3501</v>
      </c>
      <c r="D37" s="46"/>
      <c r="E37" s="46">
        <v>3501</v>
      </c>
      <c r="F37" s="46"/>
      <c r="G37" s="46"/>
      <c r="H37" s="46">
        <f t="shared" si="9"/>
        <v>3501</v>
      </c>
      <c r="I37" s="46">
        <f t="shared" si="10"/>
        <v>3501</v>
      </c>
      <c r="J37" s="46">
        <v>3501</v>
      </c>
      <c r="K37" s="46"/>
      <c r="L37" s="46"/>
      <c r="M37" s="46"/>
      <c r="N37" s="46"/>
      <c r="O37" s="46"/>
      <c r="P37" s="46"/>
      <c r="Q37" s="46" t="s">
        <v>193</v>
      </c>
      <c r="R37" s="47"/>
      <c r="S37" s="47">
        <f t="shared" si="13"/>
        <v>0</v>
      </c>
      <c r="T37" s="112">
        <f t="shared" si="14"/>
        <v>100</v>
      </c>
      <c r="U37" s="48">
        <f t="shared" si="15"/>
        <v>3501</v>
      </c>
      <c r="V37" s="48"/>
      <c r="W37" s="120"/>
      <c r="X37" s="121"/>
      <c r="Y37" s="98"/>
      <c r="Z37" s="98"/>
      <c r="AA37" s="98"/>
      <c r="AB37" s="98"/>
      <c r="AC37" s="98"/>
      <c r="AD37" s="98"/>
      <c r="AE37" s="98"/>
      <c r="AF37" s="98"/>
      <c r="AG37" s="98"/>
      <c r="AH37" s="98"/>
      <c r="AI37" s="98"/>
      <c r="AJ37" s="98"/>
      <c r="AK37" s="98"/>
      <c r="AL37" s="98"/>
      <c r="AM37" s="98"/>
      <c r="AN37" s="98"/>
    </row>
    <row r="38" spans="1:40" s="97" customFormat="1" ht="16.5" customHeight="1">
      <c r="A38" s="44"/>
      <c r="B38" s="107"/>
      <c r="C38" s="46">
        <f>SUM(D38:E38)</f>
        <v>0</v>
      </c>
      <c r="D38" s="46"/>
      <c r="E38" s="46"/>
      <c r="F38" s="46"/>
      <c r="G38" s="46"/>
      <c r="H38" s="46">
        <f t="shared" si="9"/>
        <v>0</v>
      </c>
      <c r="I38" s="46">
        <f t="shared" si="10"/>
        <v>0</v>
      </c>
      <c r="J38" s="46"/>
      <c r="K38" s="46"/>
      <c r="L38" s="46"/>
      <c r="M38" s="46"/>
      <c r="N38" s="46"/>
      <c r="O38" s="46"/>
      <c r="P38" s="46"/>
      <c r="Q38" s="46"/>
      <c r="R38" s="47"/>
      <c r="S38" s="47">
        <f t="shared" si="13"/>
        <v>0</v>
      </c>
      <c r="T38" s="112"/>
      <c r="U38" s="48">
        <f t="shared" si="15"/>
        <v>0</v>
      </c>
      <c r="V38" s="48"/>
      <c r="W38" s="120"/>
      <c r="X38" s="121"/>
      <c r="Y38" s="98"/>
      <c r="Z38" s="98"/>
      <c r="AA38" s="98"/>
      <c r="AB38" s="98"/>
      <c r="AC38" s="98"/>
      <c r="AD38" s="98"/>
      <c r="AE38" s="98"/>
      <c r="AF38" s="98"/>
      <c r="AG38" s="98"/>
      <c r="AH38" s="98"/>
      <c r="AI38" s="98"/>
      <c r="AJ38" s="98"/>
      <c r="AK38" s="98"/>
      <c r="AL38" s="98"/>
      <c r="AM38" s="98"/>
      <c r="AN38" s="98"/>
    </row>
    <row r="39" spans="1:40" s="128" customFormat="1" ht="16.5" customHeight="1">
      <c r="A39" s="118" t="s">
        <v>6</v>
      </c>
      <c r="B39" s="129" t="s">
        <v>94</v>
      </c>
      <c r="C39" s="117">
        <f>SUM(C40:C44)</f>
        <v>22238077</v>
      </c>
      <c r="D39" s="117">
        <f>SUM(D40:D44)</f>
        <v>19371322</v>
      </c>
      <c r="E39" s="117">
        <f>SUM(E40:E44)</f>
        <v>2866755</v>
      </c>
      <c r="F39" s="117">
        <f>SUM(F40:F44)</f>
        <v>785883</v>
      </c>
      <c r="G39" s="117">
        <f>SUM(G40:G44)</f>
        <v>0</v>
      </c>
      <c r="H39" s="117">
        <f t="shared" si="9"/>
        <v>21452194</v>
      </c>
      <c r="I39" s="117">
        <f t="shared" si="10"/>
        <v>5115147</v>
      </c>
      <c r="J39" s="117">
        <f aca="true" t="shared" si="16" ref="J39:R39">SUM(J40:J44)</f>
        <v>1006448</v>
      </c>
      <c r="K39" s="117">
        <f t="shared" si="16"/>
        <v>106815</v>
      </c>
      <c r="L39" s="117">
        <f t="shared" si="16"/>
        <v>0</v>
      </c>
      <c r="M39" s="117">
        <f t="shared" si="16"/>
        <v>2893410</v>
      </c>
      <c r="N39" s="117">
        <f t="shared" si="16"/>
        <v>1078474</v>
      </c>
      <c r="O39" s="117">
        <f t="shared" si="16"/>
        <v>0</v>
      </c>
      <c r="P39" s="117">
        <f t="shared" si="16"/>
        <v>0</v>
      </c>
      <c r="Q39" s="117">
        <f t="shared" si="16"/>
        <v>30000</v>
      </c>
      <c r="R39" s="117">
        <f t="shared" si="16"/>
        <v>16337047</v>
      </c>
      <c r="S39" s="124">
        <f t="shared" si="13"/>
        <v>20338931</v>
      </c>
      <c r="T39" s="125">
        <f t="shared" si="14"/>
        <v>21.764047054757174</v>
      </c>
      <c r="U39" s="126">
        <f t="shared" si="15"/>
        <v>22238077</v>
      </c>
      <c r="V39" s="126"/>
      <c r="W39" s="120"/>
      <c r="X39" s="121"/>
      <c r="Y39" s="127"/>
      <c r="Z39" s="127"/>
      <c r="AA39" s="127"/>
      <c r="AB39" s="127"/>
      <c r="AC39" s="127"/>
      <c r="AD39" s="127"/>
      <c r="AE39" s="127"/>
      <c r="AF39" s="127"/>
      <c r="AG39" s="127"/>
      <c r="AH39" s="127"/>
      <c r="AI39" s="127"/>
      <c r="AJ39" s="127"/>
      <c r="AK39" s="127"/>
      <c r="AL39" s="127"/>
      <c r="AM39" s="127"/>
      <c r="AN39" s="127"/>
    </row>
    <row r="40" spans="1:40" s="97" customFormat="1" ht="16.5" customHeight="1">
      <c r="A40" s="44" t="s">
        <v>26</v>
      </c>
      <c r="B40" s="107" t="s">
        <v>146</v>
      </c>
      <c r="C40" s="46">
        <f>SUM(D40:E40)</f>
        <v>3300</v>
      </c>
      <c r="D40" s="46"/>
      <c r="E40" s="46">
        <v>3300</v>
      </c>
      <c r="F40" s="46"/>
      <c r="G40" s="46"/>
      <c r="H40" s="46">
        <f t="shared" si="9"/>
        <v>3300</v>
      </c>
      <c r="I40" s="46">
        <f t="shared" si="10"/>
        <v>3300</v>
      </c>
      <c r="J40" s="46">
        <v>3300</v>
      </c>
      <c r="K40" s="46"/>
      <c r="L40" s="46"/>
      <c r="M40" s="46"/>
      <c r="N40" s="46"/>
      <c r="O40" s="46"/>
      <c r="P40" s="46"/>
      <c r="Q40" s="46"/>
      <c r="R40" s="47"/>
      <c r="S40" s="47">
        <f t="shared" si="13"/>
        <v>0</v>
      </c>
      <c r="T40" s="112">
        <f t="shared" si="14"/>
        <v>100</v>
      </c>
      <c r="U40" s="48">
        <f t="shared" si="15"/>
        <v>3300</v>
      </c>
      <c r="V40" s="48"/>
      <c r="W40" s="120"/>
      <c r="X40" s="121"/>
      <c r="Y40" s="98"/>
      <c r="Z40" s="98"/>
      <c r="AA40" s="98"/>
      <c r="AB40" s="98"/>
      <c r="AC40" s="98"/>
      <c r="AD40" s="98"/>
      <c r="AE40" s="98"/>
      <c r="AF40" s="98"/>
      <c r="AG40" s="98"/>
      <c r="AH40" s="98"/>
      <c r="AI40" s="98"/>
      <c r="AJ40" s="98"/>
      <c r="AK40" s="98"/>
      <c r="AL40" s="98"/>
      <c r="AM40" s="98"/>
      <c r="AN40" s="98"/>
    </row>
    <row r="41" spans="1:40" s="97" customFormat="1" ht="16.5" customHeight="1">
      <c r="A41" s="44" t="s">
        <v>27</v>
      </c>
      <c r="B41" s="107" t="s">
        <v>145</v>
      </c>
      <c r="C41" s="46">
        <f>SUM(D41:E41)</f>
        <v>7575822</v>
      </c>
      <c r="D41" s="46">
        <v>6738840</v>
      </c>
      <c r="E41" s="46">
        <v>836982</v>
      </c>
      <c r="F41" s="46">
        <v>151772</v>
      </c>
      <c r="G41" s="46"/>
      <c r="H41" s="46">
        <f aca="true" t="shared" si="17" ref="H41:H50">SUM(J41:R41)</f>
        <v>7424050</v>
      </c>
      <c r="I41" s="46">
        <f aca="true" t="shared" si="18" ref="I41:I50">SUM(J41:Q41)</f>
        <v>2247972</v>
      </c>
      <c r="J41" s="46">
        <v>208802</v>
      </c>
      <c r="K41" s="46">
        <v>15300</v>
      </c>
      <c r="L41" s="46"/>
      <c r="M41" s="46">
        <v>2023870</v>
      </c>
      <c r="N41" s="46"/>
      <c r="O41" s="46"/>
      <c r="P41" s="46"/>
      <c r="Q41" s="46">
        <v>0</v>
      </c>
      <c r="R41" s="47">
        <v>5176078</v>
      </c>
      <c r="S41" s="47">
        <f t="shared" si="13"/>
        <v>7199948</v>
      </c>
      <c r="T41" s="112">
        <f t="shared" si="14"/>
        <v>9.969074347901131</v>
      </c>
      <c r="U41" s="48">
        <f t="shared" si="15"/>
        <v>7575822</v>
      </c>
      <c r="V41" s="48"/>
      <c r="W41" s="120"/>
      <c r="X41" s="121"/>
      <c r="Y41" s="98"/>
      <c r="Z41" s="98"/>
      <c r="AA41" s="98"/>
      <c r="AB41" s="98"/>
      <c r="AC41" s="98"/>
      <c r="AD41" s="98"/>
      <c r="AE41" s="98"/>
      <c r="AF41" s="98"/>
      <c r="AG41" s="98"/>
      <c r="AH41" s="98"/>
      <c r="AI41" s="98"/>
      <c r="AJ41" s="98"/>
      <c r="AK41" s="98"/>
      <c r="AL41" s="98"/>
      <c r="AM41" s="98"/>
      <c r="AN41" s="98"/>
    </row>
    <row r="42" spans="1:40" s="97" customFormat="1" ht="16.5" customHeight="1">
      <c r="A42" s="44" t="s">
        <v>28</v>
      </c>
      <c r="B42" s="107" t="s">
        <v>190</v>
      </c>
      <c r="C42" s="46">
        <f>SUM(D42:E42)</f>
        <v>7128165</v>
      </c>
      <c r="D42" s="46">
        <v>6342369</v>
      </c>
      <c r="E42" s="46">
        <v>785796</v>
      </c>
      <c r="F42" s="46"/>
      <c r="G42" s="46"/>
      <c r="H42" s="46">
        <f t="shared" si="17"/>
        <v>7128165</v>
      </c>
      <c r="I42" s="46">
        <f t="shared" si="18"/>
        <v>1099630</v>
      </c>
      <c r="J42" s="46">
        <v>305154</v>
      </c>
      <c r="K42" s="46">
        <v>29915</v>
      </c>
      <c r="L42" s="46"/>
      <c r="M42" s="46">
        <v>625568</v>
      </c>
      <c r="N42" s="46">
        <v>138993</v>
      </c>
      <c r="O42" s="46">
        <v>0</v>
      </c>
      <c r="P42" s="46"/>
      <c r="Q42" s="46">
        <v>0</v>
      </c>
      <c r="R42" s="47">
        <v>6028535</v>
      </c>
      <c r="S42" s="47">
        <f t="shared" si="13"/>
        <v>6793096</v>
      </c>
      <c r="T42" s="112">
        <f t="shared" si="14"/>
        <v>30.471067540900123</v>
      </c>
      <c r="U42" s="48">
        <f t="shared" si="15"/>
        <v>7128165</v>
      </c>
      <c r="V42" s="48"/>
      <c r="W42" s="120"/>
      <c r="X42" s="121"/>
      <c r="Y42" s="98"/>
      <c r="Z42" s="98"/>
      <c r="AA42" s="98"/>
      <c r="AB42" s="98"/>
      <c r="AC42" s="98"/>
      <c r="AD42" s="98"/>
      <c r="AE42" s="98"/>
      <c r="AF42" s="98"/>
      <c r="AG42" s="98"/>
      <c r="AH42" s="98"/>
      <c r="AI42" s="98"/>
      <c r="AJ42" s="98"/>
      <c r="AK42" s="98"/>
      <c r="AL42" s="98"/>
      <c r="AM42" s="98"/>
      <c r="AN42" s="98"/>
    </row>
    <row r="43" spans="1:40" s="97" customFormat="1" ht="16.5" customHeight="1">
      <c r="A43" s="44" t="s">
        <v>39</v>
      </c>
      <c r="B43" s="107" t="s">
        <v>147</v>
      </c>
      <c r="C43" s="46">
        <f>SUM(D43:E43)</f>
        <v>7530790</v>
      </c>
      <c r="D43" s="46">
        <v>6290113</v>
      </c>
      <c r="E43" s="46">
        <v>1240677</v>
      </c>
      <c r="F43" s="46">
        <v>634111</v>
      </c>
      <c r="G43" s="46"/>
      <c r="H43" s="46">
        <f t="shared" si="17"/>
        <v>6896679</v>
      </c>
      <c r="I43" s="46">
        <f t="shared" si="18"/>
        <v>1764245</v>
      </c>
      <c r="J43" s="46">
        <v>489192</v>
      </c>
      <c r="K43" s="46">
        <v>61600</v>
      </c>
      <c r="L43" s="46"/>
      <c r="M43" s="46">
        <v>243972</v>
      </c>
      <c r="N43" s="46">
        <v>939481</v>
      </c>
      <c r="O43" s="46"/>
      <c r="P43" s="46"/>
      <c r="Q43" s="46">
        <v>30000</v>
      </c>
      <c r="R43" s="47">
        <v>5132434</v>
      </c>
      <c r="S43" s="47">
        <f t="shared" si="13"/>
        <v>6345887</v>
      </c>
      <c r="T43" s="112">
        <f t="shared" si="14"/>
        <v>31.21970021170529</v>
      </c>
      <c r="U43" s="48">
        <f t="shared" si="15"/>
        <v>7530790</v>
      </c>
      <c r="V43" s="48"/>
      <c r="W43" s="120"/>
      <c r="X43" s="121"/>
      <c r="Y43" s="98"/>
      <c r="Z43" s="98"/>
      <c r="AA43" s="98"/>
      <c r="AB43" s="98"/>
      <c r="AC43" s="98"/>
      <c r="AD43" s="98"/>
      <c r="AE43" s="98"/>
      <c r="AF43" s="98"/>
      <c r="AG43" s="98"/>
      <c r="AH43" s="98"/>
      <c r="AI43" s="98"/>
      <c r="AJ43" s="98"/>
      <c r="AK43" s="98"/>
      <c r="AL43" s="98"/>
      <c r="AM43" s="98"/>
      <c r="AN43" s="98"/>
    </row>
    <row r="44" spans="1:40" s="97" customFormat="1" ht="16.5" customHeight="1">
      <c r="A44" s="44"/>
      <c r="B44" s="107"/>
      <c r="C44" s="46">
        <f>SUM(D44:E44)</f>
        <v>0</v>
      </c>
      <c r="D44" s="46"/>
      <c r="E44" s="46"/>
      <c r="F44" s="46"/>
      <c r="G44" s="46"/>
      <c r="H44" s="46">
        <f t="shared" si="17"/>
        <v>0</v>
      </c>
      <c r="I44" s="46">
        <f t="shared" si="18"/>
        <v>0</v>
      </c>
      <c r="J44" s="46"/>
      <c r="K44" s="46"/>
      <c r="L44" s="46"/>
      <c r="M44" s="46"/>
      <c r="N44" s="46"/>
      <c r="O44" s="46"/>
      <c r="P44" s="46"/>
      <c r="Q44" s="46"/>
      <c r="R44" s="47"/>
      <c r="S44" s="47">
        <f t="shared" si="13"/>
        <v>0</v>
      </c>
      <c r="T44" s="112"/>
      <c r="U44" s="48">
        <f t="shared" si="15"/>
        <v>0</v>
      </c>
      <c r="V44" s="48"/>
      <c r="W44" s="120"/>
      <c r="X44" s="121"/>
      <c r="Y44" s="98"/>
      <c r="Z44" s="98"/>
      <c r="AA44" s="98"/>
      <c r="AB44" s="98"/>
      <c r="AC44" s="98"/>
      <c r="AD44" s="98"/>
      <c r="AE44" s="98"/>
      <c r="AF44" s="98"/>
      <c r="AG44" s="98"/>
      <c r="AH44" s="98"/>
      <c r="AI44" s="98"/>
      <c r="AJ44" s="98"/>
      <c r="AK44" s="98"/>
      <c r="AL44" s="98"/>
      <c r="AM44" s="98"/>
      <c r="AN44" s="98"/>
    </row>
    <row r="45" spans="1:40" s="128" customFormat="1" ht="16.5" customHeight="1">
      <c r="A45" s="118" t="s">
        <v>60</v>
      </c>
      <c r="B45" s="129" t="s">
        <v>95</v>
      </c>
      <c r="C45" s="117">
        <f>SUM(C46:C51)</f>
        <v>87658030</v>
      </c>
      <c r="D45" s="117">
        <f>SUM(D46:D51)</f>
        <v>34472806</v>
      </c>
      <c r="E45" s="117">
        <f>SUM(E46:E51)</f>
        <v>53185224</v>
      </c>
      <c r="F45" s="117">
        <f>SUM(F46:F51)</f>
        <v>75030</v>
      </c>
      <c r="G45" s="117">
        <f>SUM(G46:G51)</f>
        <v>0</v>
      </c>
      <c r="H45" s="117">
        <f t="shared" si="17"/>
        <v>87583000</v>
      </c>
      <c r="I45" s="117">
        <f t="shared" si="18"/>
        <v>59062545</v>
      </c>
      <c r="J45" s="117">
        <f aca="true" t="shared" si="19" ref="J45:R45">SUM(J46:J51)</f>
        <v>3096514</v>
      </c>
      <c r="K45" s="117">
        <f t="shared" si="19"/>
        <v>260166</v>
      </c>
      <c r="L45" s="117">
        <f t="shared" si="19"/>
        <v>0</v>
      </c>
      <c r="M45" s="117">
        <f t="shared" si="19"/>
        <v>55510439</v>
      </c>
      <c r="N45" s="117">
        <f t="shared" si="19"/>
        <v>0</v>
      </c>
      <c r="O45" s="117">
        <f t="shared" si="19"/>
        <v>195425</v>
      </c>
      <c r="P45" s="117">
        <f t="shared" si="19"/>
        <v>0</v>
      </c>
      <c r="Q45" s="117">
        <f t="shared" si="19"/>
        <v>1</v>
      </c>
      <c r="R45" s="117">
        <f t="shared" si="19"/>
        <v>28520455</v>
      </c>
      <c r="S45" s="124">
        <f t="shared" si="13"/>
        <v>84226320</v>
      </c>
      <c r="T45" s="125">
        <f t="shared" si="14"/>
        <v>5.683263394762282</v>
      </c>
      <c r="U45" s="126">
        <f t="shared" si="15"/>
        <v>87658030</v>
      </c>
      <c r="V45" s="126"/>
      <c r="W45" s="120"/>
      <c r="X45" s="121"/>
      <c r="Y45" s="127"/>
      <c r="Z45" s="127"/>
      <c r="AA45" s="127"/>
      <c r="AB45" s="127"/>
      <c r="AC45" s="127"/>
      <c r="AD45" s="127"/>
      <c r="AE45" s="127"/>
      <c r="AF45" s="127"/>
      <c r="AG45" s="127"/>
      <c r="AH45" s="127"/>
      <c r="AI45" s="127"/>
      <c r="AJ45" s="127"/>
      <c r="AK45" s="127"/>
      <c r="AL45" s="127"/>
      <c r="AM45" s="127"/>
      <c r="AN45" s="127"/>
    </row>
    <row r="46" spans="1:40" s="97" customFormat="1" ht="16.5" customHeight="1">
      <c r="A46" s="107">
        <v>1</v>
      </c>
      <c r="B46" s="107" t="s">
        <v>136</v>
      </c>
      <c r="C46" s="46">
        <f aca="true" t="shared" si="20" ref="C46:C51">SUM(D46:E46)</f>
        <v>43692103</v>
      </c>
      <c r="D46" s="46">
        <v>1397981</v>
      </c>
      <c r="E46" s="46">
        <v>42294122</v>
      </c>
      <c r="F46" s="46">
        <v>0</v>
      </c>
      <c r="G46" s="46">
        <v>0</v>
      </c>
      <c r="H46" s="46">
        <f t="shared" si="17"/>
        <v>43692103</v>
      </c>
      <c r="I46" s="46">
        <f t="shared" si="18"/>
        <v>42503084</v>
      </c>
      <c r="J46" s="46">
        <v>261502</v>
      </c>
      <c r="K46" s="46">
        <v>0</v>
      </c>
      <c r="L46" s="46">
        <v>0</v>
      </c>
      <c r="M46" s="46">
        <v>42241582</v>
      </c>
      <c r="N46" s="46">
        <v>0</v>
      </c>
      <c r="O46" s="46">
        <v>0</v>
      </c>
      <c r="P46" s="46">
        <v>0</v>
      </c>
      <c r="Q46" s="46">
        <v>0</v>
      </c>
      <c r="R46" s="47">
        <v>1189019</v>
      </c>
      <c r="S46" s="47">
        <f t="shared" si="13"/>
        <v>43430601</v>
      </c>
      <c r="T46" s="112">
        <f t="shared" si="14"/>
        <v>0.6152541777909575</v>
      </c>
      <c r="U46" s="48">
        <f t="shared" si="15"/>
        <v>43692103</v>
      </c>
      <c r="V46" s="48"/>
      <c r="W46" s="120"/>
      <c r="X46" s="121"/>
      <c r="Y46" s="98"/>
      <c r="Z46" s="98"/>
      <c r="AA46" s="98"/>
      <c r="AB46" s="98"/>
      <c r="AC46" s="98"/>
      <c r="AD46" s="98"/>
      <c r="AE46" s="98"/>
      <c r="AF46" s="98"/>
      <c r="AG46" s="98"/>
      <c r="AH46" s="98"/>
      <c r="AI46" s="98"/>
      <c r="AJ46" s="98"/>
      <c r="AK46" s="98"/>
      <c r="AL46" s="98"/>
      <c r="AM46" s="98"/>
      <c r="AN46" s="98"/>
    </row>
    <row r="47" spans="1:40" s="97" customFormat="1" ht="16.5" customHeight="1">
      <c r="A47" s="107">
        <v>2</v>
      </c>
      <c r="B47" s="107" t="s">
        <v>137</v>
      </c>
      <c r="C47" s="46">
        <f t="shared" si="20"/>
        <v>10960333</v>
      </c>
      <c r="D47" s="46">
        <v>8593987</v>
      </c>
      <c r="E47" s="46">
        <v>2366346</v>
      </c>
      <c r="F47" s="46">
        <v>30846</v>
      </c>
      <c r="G47" s="46">
        <v>0</v>
      </c>
      <c r="H47" s="46">
        <f t="shared" si="17"/>
        <v>10929487</v>
      </c>
      <c r="I47" s="46">
        <f t="shared" si="18"/>
        <v>4222368</v>
      </c>
      <c r="J47" s="46">
        <v>1413260</v>
      </c>
      <c r="K47" s="46">
        <v>230565</v>
      </c>
      <c r="L47" s="46">
        <v>0</v>
      </c>
      <c r="M47" s="46">
        <v>2578543</v>
      </c>
      <c r="N47" s="46">
        <v>0</v>
      </c>
      <c r="O47" s="46">
        <v>0</v>
      </c>
      <c r="P47" s="46">
        <v>0</v>
      </c>
      <c r="Q47" s="46">
        <v>0</v>
      </c>
      <c r="R47" s="47">
        <v>6707119</v>
      </c>
      <c r="S47" s="47">
        <f>SUM(M47:R47)</f>
        <v>9285662</v>
      </c>
      <c r="T47" s="112">
        <f t="shared" si="14"/>
        <v>38.931353212225936</v>
      </c>
      <c r="U47" s="48">
        <f t="shared" si="15"/>
        <v>10960333</v>
      </c>
      <c r="V47" s="48"/>
      <c r="W47" s="120"/>
      <c r="X47" s="121"/>
      <c r="Y47" s="98"/>
      <c r="Z47" s="98"/>
      <c r="AA47" s="98"/>
      <c r="AB47" s="98"/>
      <c r="AC47" s="98"/>
      <c r="AD47" s="98"/>
      <c r="AE47" s="98"/>
      <c r="AF47" s="98"/>
      <c r="AG47" s="98"/>
      <c r="AH47" s="98"/>
      <c r="AI47" s="98"/>
      <c r="AJ47" s="98"/>
      <c r="AK47" s="98"/>
      <c r="AL47" s="98"/>
      <c r="AM47" s="98"/>
      <c r="AN47" s="98"/>
    </row>
    <row r="48" spans="1:40" s="97" customFormat="1" ht="16.5" customHeight="1">
      <c r="A48" s="107">
        <v>3</v>
      </c>
      <c r="B48" s="107" t="s">
        <v>138</v>
      </c>
      <c r="C48" s="46">
        <f t="shared" si="20"/>
        <v>11257516</v>
      </c>
      <c r="D48" s="46">
        <v>10053488</v>
      </c>
      <c r="E48" s="46">
        <v>1204028</v>
      </c>
      <c r="F48" s="46">
        <v>4684</v>
      </c>
      <c r="G48" s="46">
        <v>0</v>
      </c>
      <c r="H48" s="46">
        <f t="shared" si="17"/>
        <v>11252832</v>
      </c>
      <c r="I48" s="46">
        <f t="shared" si="18"/>
        <v>3619432</v>
      </c>
      <c r="J48" s="46">
        <v>182279</v>
      </c>
      <c r="K48" s="46">
        <v>6600</v>
      </c>
      <c r="L48" s="46">
        <v>0</v>
      </c>
      <c r="M48" s="46">
        <v>3235127</v>
      </c>
      <c r="N48" s="46">
        <v>0</v>
      </c>
      <c r="O48" s="46">
        <v>195425</v>
      </c>
      <c r="P48" s="46">
        <v>0</v>
      </c>
      <c r="Q48" s="46">
        <v>1</v>
      </c>
      <c r="R48" s="47">
        <v>7633400</v>
      </c>
      <c r="S48" s="47">
        <f>SUM(M48:R48)</f>
        <v>11063953</v>
      </c>
      <c r="T48" s="112">
        <f t="shared" si="14"/>
        <v>5.218470743475772</v>
      </c>
      <c r="U48" s="48">
        <f t="shared" si="15"/>
        <v>11257516</v>
      </c>
      <c r="V48" s="48"/>
      <c r="W48" s="120"/>
      <c r="X48" s="121"/>
      <c r="Y48" s="98"/>
      <c r="Z48" s="98"/>
      <c r="AA48" s="98"/>
      <c r="AB48" s="98"/>
      <c r="AC48" s="98"/>
      <c r="AD48" s="98"/>
      <c r="AE48" s="98"/>
      <c r="AF48" s="98"/>
      <c r="AG48" s="98"/>
      <c r="AH48" s="98"/>
      <c r="AI48" s="98"/>
      <c r="AJ48" s="98"/>
      <c r="AK48" s="98"/>
      <c r="AL48" s="98"/>
      <c r="AM48" s="98"/>
      <c r="AN48" s="98"/>
    </row>
    <row r="49" spans="1:40" s="97" customFormat="1" ht="16.5" customHeight="1">
      <c r="A49" s="107">
        <v>4</v>
      </c>
      <c r="B49" s="107" t="s">
        <v>139</v>
      </c>
      <c r="C49" s="46">
        <f t="shared" si="20"/>
        <v>9548929</v>
      </c>
      <c r="D49" s="46">
        <v>6347156</v>
      </c>
      <c r="E49" s="46">
        <v>3201773</v>
      </c>
      <c r="F49" s="46">
        <v>39500</v>
      </c>
      <c r="G49" s="46">
        <v>0</v>
      </c>
      <c r="H49" s="46">
        <f>SUM(J49:R49)</f>
        <v>9509429</v>
      </c>
      <c r="I49" s="46">
        <f>SUM(J49:Q49)</f>
        <v>3158924</v>
      </c>
      <c r="J49" s="46">
        <v>157739</v>
      </c>
      <c r="K49" s="46">
        <v>1</v>
      </c>
      <c r="L49" s="46">
        <v>0</v>
      </c>
      <c r="M49" s="46">
        <v>3001184</v>
      </c>
      <c r="N49" s="46">
        <v>0</v>
      </c>
      <c r="O49" s="46">
        <v>0</v>
      </c>
      <c r="P49" s="46">
        <v>0</v>
      </c>
      <c r="Q49" s="46">
        <v>0</v>
      </c>
      <c r="R49" s="47">
        <v>6350505</v>
      </c>
      <c r="S49" s="47">
        <f>SUM(M49:R49)</f>
        <v>9351689</v>
      </c>
      <c r="T49" s="112">
        <f>(K49+L49+J49)/I49*100</f>
        <v>4.9934724608759185</v>
      </c>
      <c r="U49" s="48">
        <f>SUM(F49:H49)</f>
        <v>9548929</v>
      </c>
      <c r="V49" s="48"/>
      <c r="W49" s="120"/>
      <c r="X49" s="121"/>
      <c r="Y49" s="98"/>
      <c r="Z49" s="98"/>
      <c r="AA49" s="98"/>
      <c r="AB49" s="98"/>
      <c r="AC49" s="98"/>
      <c r="AD49" s="98"/>
      <c r="AE49" s="98"/>
      <c r="AF49" s="98"/>
      <c r="AG49" s="98"/>
      <c r="AH49" s="98"/>
      <c r="AI49" s="98"/>
      <c r="AJ49" s="98"/>
      <c r="AK49" s="98"/>
      <c r="AL49" s="98"/>
      <c r="AM49" s="98"/>
      <c r="AN49" s="98"/>
    </row>
    <row r="50" spans="1:40" s="97" customFormat="1" ht="16.5" customHeight="1">
      <c r="A50" s="107">
        <v>5</v>
      </c>
      <c r="B50" s="107" t="s">
        <v>194</v>
      </c>
      <c r="C50" s="46">
        <f t="shared" si="20"/>
        <v>12199149</v>
      </c>
      <c r="D50" s="46">
        <v>8080194</v>
      </c>
      <c r="E50" s="46">
        <v>4118955</v>
      </c>
      <c r="F50" s="46">
        <v>0</v>
      </c>
      <c r="G50" s="46">
        <v>0</v>
      </c>
      <c r="H50" s="46">
        <f t="shared" si="17"/>
        <v>12199149</v>
      </c>
      <c r="I50" s="46">
        <f t="shared" si="18"/>
        <v>5558737</v>
      </c>
      <c r="J50" s="46">
        <v>1081734</v>
      </c>
      <c r="K50" s="46">
        <v>23000</v>
      </c>
      <c r="L50" s="46"/>
      <c r="M50" s="46">
        <v>4454003</v>
      </c>
      <c r="N50" s="46">
        <v>0</v>
      </c>
      <c r="O50" s="46">
        <v>0</v>
      </c>
      <c r="P50" s="46">
        <v>0</v>
      </c>
      <c r="Q50" s="46">
        <v>0</v>
      </c>
      <c r="R50" s="47">
        <v>6640412</v>
      </c>
      <c r="S50" s="47">
        <f>SUM(M50:R50)</f>
        <v>11094415</v>
      </c>
      <c r="T50" s="112">
        <f t="shared" si="14"/>
        <v>19.873831051909814</v>
      </c>
      <c r="U50" s="48">
        <f t="shared" si="15"/>
        <v>12199149</v>
      </c>
      <c r="V50" s="48"/>
      <c r="W50" s="120"/>
      <c r="X50" s="121"/>
      <c r="Y50" s="98"/>
      <c r="Z50" s="98"/>
      <c r="AA50" s="98"/>
      <c r="AB50" s="98"/>
      <c r="AC50" s="98"/>
      <c r="AD50" s="98"/>
      <c r="AE50" s="98"/>
      <c r="AF50" s="98"/>
      <c r="AG50" s="98"/>
      <c r="AH50" s="98"/>
      <c r="AI50" s="98"/>
      <c r="AJ50" s="98"/>
      <c r="AK50" s="98"/>
      <c r="AL50" s="98"/>
      <c r="AM50" s="98"/>
      <c r="AN50" s="98"/>
    </row>
    <row r="51" spans="1:40" s="97" customFormat="1" ht="16.5" customHeight="1">
      <c r="A51" s="44"/>
      <c r="B51" s="107"/>
      <c r="C51" s="46">
        <f t="shared" si="20"/>
        <v>0</v>
      </c>
      <c r="D51" s="46"/>
      <c r="E51" s="46"/>
      <c r="F51" s="46"/>
      <c r="G51" s="46"/>
      <c r="H51" s="46">
        <f aca="true" t="shared" si="21" ref="H51:H69">SUM(J51:R51)</f>
        <v>0</v>
      </c>
      <c r="I51" s="46">
        <f aca="true" t="shared" si="22" ref="I51:I69">SUM(J51:Q51)</f>
        <v>0</v>
      </c>
      <c r="J51" s="46"/>
      <c r="K51" s="46"/>
      <c r="L51" s="46"/>
      <c r="M51" s="46"/>
      <c r="N51" s="46"/>
      <c r="O51" s="46"/>
      <c r="P51" s="46"/>
      <c r="Q51" s="46"/>
      <c r="R51" s="47"/>
      <c r="S51" s="47">
        <f aca="true" t="shared" si="23" ref="S51:S69">SUM(M51:R51)</f>
        <v>0</v>
      </c>
      <c r="T51" s="112"/>
      <c r="U51" s="48">
        <f aca="true" t="shared" si="24" ref="U51:U69">SUM(F51:H51)</f>
        <v>0</v>
      </c>
      <c r="V51" s="48"/>
      <c r="W51" s="120"/>
      <c r="X51" s="121"/>
      <c r="Y51" s="98"/>
      <c r="Z51" s="98"/>
      <c r="AA51" s="98"/>
      <c r="AB51" s="98"/>
      <c r="AC51" s="98"/>
      <c r="AD51" s="98"/>
      <c r="AE51" s="98"/>
      <c r="AF51" s="98"/>
      <c r="AG51" s="98"/>
      <c r="AH51" s="98"/>
      <c r="AI51" s="98"/>
      <c r="AJ51" s="98"/>
      <c r="AK51" s="98"/>
      <c r="AL51" s="98"/>
      <c r="AM51" s="98"/>
      <c r="AN51" s="98"/>
    </row>
    <row r="52" spans="1:40" s="128" customFormat="1" ht="14.25" customHeight="1">
      <c r="A52" s="118" t="s">
        <v>96</v>
      </c>
      <c r="B52" s="129" t="s">
        <v>97</v>
      </c>
      <c r="C52" s="117">
        <f>SUM(C53:C58)</f>
        <v>78586633</v>
      </c>
      <c r="D52" s="117">
        <f>SUM(D53:D58)</f>
        <v>53218608</v>
      </c>
      <c r="E52" s="117">
        <f>SUM(E53:E58)</f>
        <v>25368025</v>
      </c>
      <c r="F52" s="117">
        <f>SUM(F53:F58)</f>
        <v>1100</v>
      </c>
      <c r="G52" s="117">
        <f>SUM(G53:G58)</f>
        <v>0</v>
      </c>
      <c r="H52" s="117">
        <f t="shared" si="21"/>
        <v>78585533</v>
      </c>
      <c r="I52" s="117">
        <f t="shared" si="22"/>
        <v>37875079</v>
      </c>
      <c r="J52" s="117">
        <f aca="true" t="shared" si="25" ref="J52:R52">SUM(J53:J58)</f>
        <v>4358450</v>
      </c>
      <c r="K52" s="117">
        <f t="shared" si="25"/>
        <v>89526</v>
      </c>
      <c r="L52" s="117">
        <f t="shared" si="25"/>
        <v>0</v>
      </c>
      <c r="M52" s="117">
        <f t="shared" si="25"/>
        <v>31814586</v>
      </c>
      <c r="N52" s="117">
        <f t="shared" si="25"/>
        <v>1612515</v>
      </c>
      <c r="O52" s="117">
        <f t="shared" si="25"/>
        <v>0</v>
      </c>
      <c r="P52" s="117">
        <f t="shared" si="25"/>
        <v>0</v>
      </c>
      <c r="Q52" s="117">
        <f t="shared" si="25"/>
        <v>2</v>
      </c>
      <c r="R52" s="117">
        <f t="shared" si="25"/>
        <v>40710454</v>
      </c>
      <c r="S52" s="124">
        <f t="shared" si="23"/>
        <v>74137557</v>
      </c>
      <c r="T52" s="125">
        <f aca="true" t="shared" si="26" ref="T52:T69">(K52+L52+J52)/I52*100</f>
        <v>11.743806527769882</v>
      </c>
      <c r="U52" s="126">
        <f t="shared" si="24"/>
        <v>78586633</v>
      </c>
      <c r="V52" s="126"/>
      <c r="W52" s="120"/>
      <c r="X52" s="121"/>
      <c r="Y52" s="127"/>
      <c r="Z52" s="127"/>
      <c r="AA52" s="127"/>
      <c r="AB52" s="127"/>
      <c r="AC52" s="127"/>
      <c r="AD52" s="127"/>
      <c r="AE52" s="127"/>
      <c r="AF52" s="127"/>
      <c r="AG52" s="127"/>
      <c r="AH52" s="127"/>
      <c r="AI52" s="127"/>
      <c r="AJ52" s="127"/>
      <c r="AK52" s="127"/>
      <c r="AL52" s="127"/>
      <c r="AM52" s="127"/>
      <c r="AN52" s="127"/>
    </row>
    <row r="53" spans="1:40" s="97" customFormat="1" ht="16.5" customHeight="1">
      <c r="A53" s="44" t="s">
        <v>26</v>
      </c>
      <c r="B53" s="107" t="s">
        <v>168</v>
      </c>
      <c r="C53" s="46">
        <f aca="true" t="shared" si="27" ref="C53:C58">SUM(D53:E53)</f>
        <v>3019263</v>
      </c>
      <c r="D53" s="46">
        <v>2404594</v>
      </c>
      <c r="E53" s="46">
        <v>614669</v>
      </c>
      <c r="F53" s="46"/>
      <c r="G53" s="46"/>
      <c r="H53" s="46">
        <f t="shared" si="21"/>
        <v>3019263</v>
      </c>
      <c r="I53" s="46">
        <f t="shared" si="22"/>
        <v>1875026</v>
      </c>
      <c r="J53" s="46">
        <v>225049</v>
      </c>
      <c r="K53" s="46"/>
      <c r="L53" s="46"/>
      <c r="M53" s="46">
        <v>1649977</v>
      </c>
      <c r="N53" s="46"/>
      <c r="O53" s="46"/>
      <c r="P53" s="46"/>
      <c r="Q53" s="46"/>
      <c r="R53" s="47">
        <v>1144237</v>
      </c>
      <c r="S53" s="47">
        <f t="shared" si="23"/>
        <v>2794214</v>
      </c>
      <c r="T53" s="112">
        <f t="shared" si="26"/>
        <v>12.002446899402996</v>
      </c>
      <c r="U53" s="48">
        <f t="shared" si="24"/>
        <v>3019263</v>
      </c>
      <c r="V53" s="48"/>
      <c r="W53" s="120"/>
      <c r="X53" s="121"/>
      <c r="Y53" s="98"/>
      <c r="Z53" s="98"/>
      <c r="AA53" s="98"/>
      <c r="AB53" s="98"/>
      <c r="AC53" s="98"/>
      <c r="AD53" s="98"/>
      <c r="AE53" s="98"/>
      <c r="AF53" s="98"/>
      <c r="AG53" s="98"/>
      <c r="AH53" s="98"/>
      <c r="AI53" s="98"/>
      <c r="AJ53" s="98"/>
      <c r="AK53" s="98"/>
      <c r="AL53" s="98"/>
      <c r="AM53" s="98"/>
      <c r="AN53" s="98"/>
    </row>
    <row r="54" spans="1:40" s="97" customFormat="1" ht="16.5" customHeight="1">
      <c r="A54" s="44" t="s">
        <v>27</v>
      </c>
      <c r="B54" s="107" t="s">
        <v>169</v>
      </c>
      <c r="C54" s="46">
        <f t="shared" si="27"/>
        <v>41251344</v>
      </c>
      <c r="D54" s="46">
        <v>25433079</v>
      </c>
      <c r="E54" s="46">
        <v>15818265</v>
      </c>
      <c r="F54" s="46"/>
      <c r="G54" s="46"/>
      <c r="H54" s="46">
        <f t="shared" si="21"/>
        <v>41251344</v>
      </c>
      <c r="I54" s="46">
        <f t="shared" si="22"/>
        <v>17350612</v>
      </c>
      <c r="J54" s="46">
        <v>2904448</v>
      </c>
      <c r="K54" s="46">
        <v>1</v>
      </c>
      <c r="L54" s="46"/>
      <c r="M54" s="46">
        <v>13955012</v>
      </c>
      <c r="N54" s="46">
        <v>491150</v>
      </c>
      <c r="O54" s="46"/>
      <c r="P54" s="46"/>
      <c r="Q54" s="46">
        <v>1</v>
      </c>
      <c r="R54" s="47">
        <v>23900732</v>
      </c>
      <c r="S54" s="47">
        <f t="shared" si="23"/>
        <v>38346895</v>
      </c>
      <c r="T54" s="112">
        <f t="shared" si="26"/>
        <v>16.739749583472907</v>
      </c>
      <c r="U54" s="48">
        <f t="shared" si="24"/>
        <v>41251344</v>
      </c>
      <c r="V54" s="48"/>
      <c r="W54" s="120"/>
      <c r="X54" s="121"/>
      <c r="Y54" s="98"/>
      <c r="Z54" s="98"/>
      <c r="AA54" s="98"/>
      <c r="AB54" s="98"/>
      <c r="AC54" s="98"/>
      <c r="AD54" s="98"/>
      <c r="AE54" s="98"/>
      <c r="AF54" s="98"/>
      <c r="AG54" s="98"/>
      <c r="AH54" s="98"/>
      <c r="AI54" s="98"/>
      <c r="AJ54" s="98"/>
      <c r="AK54" s="98"/>
      <c r="AL54" s="98"/>
      <c r="AM54" s="98"/>
      <c r="AN54" s="98"/>
    </row>
    <row r="55" spans="1:40" s="97" customFormat="1" ht="16.5" customHeight="1">
      <c r="A55" s="44" t="s">
        <v>28</v>
      </c>
      <c r="B55" s="107" t="s">
        <v>170</v>
      </c>
      <c r="C55" s="46">
        <f t="shared" si="27"/>
        <v>14790534</v>
      </c>
      <c r="D55" s="46">
        <v>13530846</v>
      </c>
      <c r="E55" s="46">
        <v>1259688</v>
      </c>
      <c r="F55" s="46"/>
      <c r="G55" s="46"/>
      <c r="H55" s="46">
        <f t="shared" si="21"/>
        <v>14790534</v>
      </c>
      <c r="I55" s="46">
        <f t="shared" si="22"/>
        <v>7212005</v>
      </c>
      <c r="J55" s="46">
        <v>434580</v>
      </c>
      <c r="K55" s="46">
        <v>59526</v>
      </c>
      <c r="L55" s="46">
        <v>0</v>
      </c>
      <c r="M55" s="46">
        <v>6309424</v>
      </c>
      <c r="N55" s="46">
        <v>408475</v>
      </c>
      <c r="O55" s="46">
        <v>0</v>
      </c>
      <c r="P55" s="46">
        <v>0</v>
      </c>
      <c r="Q55" s="46"/>
      <c r="R55" s="47">
        <v>7578529</v>
      </c>
      <c r="S55" s="47">
        <f t="shared" si="23"/>
        <v>14296428</v>
      </c>
      <c r="T55" s="112">
        <f t="shared" si="26"/>
        <v>6.851159975623977</v>
      </c>
      <c r="U55" s="48">
        <f t="shared" si="24"/>
        <v>14790534</v>
      </c>
      <c r="V55" s="48"/>
      <c r="W55" s="120"/>
      <c r="X55" s="121"/>
      <c r="Y55" s="98"/>
      <c r="Z55" s="98"/>
      <c r="AA55" s="98"/>
      <c r="AB55" s="98"/>
      <c r="AC55" s="98"/>
      <c r="AD55" s="98"/>
      <c r="AE55" s="98"/>
      <c r="AF55" s="98"/>
      <c r="AG55" s="98"/>
      <c r="AH55" s="98"/>
      <c r="AI55" s="98"/>
      <c r="AJ55" s="98"/>
      <c r="AK55" s="98"/>
      <c r="AL55" s="98"/>
      <c r="AM55" s="98"/>
      <c r="AN55" s="98"/>
    </row>
    <row r="56" spans="1:40" s="97" customFormat="1" ht="16.5" customHeight="1">
      <c r="A56" s="44" t="s">
        <v>39</v>
      </c>
      <c r="B56" s="107" t="s">
        <v>171</v>
      </c>
      <c r="C56" s="46">
        <f t="shared" si="27"/>
        <v>10063552</v>
      </c>
      <c r="D56" s="46">
        <v>5075589</v>
      </c>
      <c r="E56" s="46">
        <v>4987963</v>
      </c>
      <c r="F56" s="46"/>
      <c r="G56" s="46"/>
      <c r="H56" s="46">
        <f t="shared" si="21"/>
        <v>10063552</v>
      </c>
      <c r="I56" s="46">
        <f t="shared" si="22"/>
        <v>6900457</v>
      </c>
      <c r="J56" s="46">
        <v>229895</v>
      </c>
      <c r="K56" s="46"/>
      <c r="L56" s="46"/>
      <c r="M56" s="46">
        <v>6491672</v>
      </c>
      <c r="N56" s="46">
        <v>178890</v>
      </c>
      <c r="O56" s="46"/>
      <c r="P56" s="46"/>
      <c r="Q56" s="46"/>
      <c r="R56" s="47">
        <v>3163095</v>
      </c>
      <c r="S56" s="47">
        <f t="shared" si="23"/>
        <v>9833657</v>
      </c>
      <c r="T56" s="112">
        <f t="shared" si="26"/>
        <v>3.3315909366582535</v>
      </c>
      <c r="U56" s="48">
        <f t="shared" si="24"/>
        <v>10063552</v>
      </c>
      <c r="V56" s="48"/>
      <c r="W56" s="120"/>
      <c r="X56" s="121"/>
      <c r="Y56" s="98"/>
      <c r="Z56" s="98"/>
      <c r="AA56" s="98"/>
      <c r="AB56" s="98"/>
      <c r="AC56" s="98"/>
      <c r="AD56" s="98"/>
      <c r="AE56" s="98"/>
      <c r="AF56" s="98"/>
      <c r="AG56" s="98"/>
      <c r="AH56" s="98"/>
      <c r="AI56" s="98"/>
      <c r="AJ56" s="98"/>
      <c r="AK56" s="98"/>
      <c r="AL56" s="98"/>
      <c r="AM56" s="98"/>
      <c r="AN56" s="98"/>
    </row>
    <row r="57" spans="1:40" s="97" customFormat="1" ht="16.5" customHeight="1">
      <c r="A57" s="44" t="s">
        <v>40</v>
      </c>
      <c r="B57" s="107" t="s">
        <v>172</v>
      </c>
      <c r="C57" s="46">
        <f t="shared" si="27"/>
        <v>9461940</v>
      </c>
      <c r="D57" s="46">
        <v>6774500</v>
      </c>
      <c r="E57" s="46">
        <v>2687440</v>
      </c>
      <c r="F57" s="46">
        <v>1100</v>
      </c>
      <c r="G57" s="46"/>
      <c r="H57" s="46">
        <f t="shared" si="21"/>
        <v>9460840</v>
      </c>
      <c r="I57" s="46">
        <f t="shared" si="22"/>
        <v>4536979</v>
      </c>
      <c r="J57" s="46">
        <v>564478</v>
      </c>
      <c r="K57" s="46">
        <v>29999</v>
      </c>
      <c r="L57" s="46"/>
      <c r="M57" s="46">
        <v>3408501</v>
      </c>
      <c r="N57" s="46">
        <v>534000</v>
      </c>
      <c r="O57" s="46"/>
      <c r="P57" s="46"/>
      <c r="Q57" s="46">
        <v>1</v>
      </c>
      <c r="R57" s="47">
        <v>4923861</v>
      </c>
      <c r="S57" s="47">
        <f t="shared" si="23"/>
        <v>8866363</v>
      </c>
      <c r="T57" s="112">
        <f t="shared" si="26"/>
        <v>13.102925977836794</v>
      </c>
      <c r="U57" s="48">
        <f t="shared" si="24"/>
        <v>9461940</v>
      </c>
      <c r="V57" s="48"/>
      <c r="W57" s="120"/>
      <c r="X57" s="121"/>
      <c r="Y57" s="98"/>
      <c r="Z57" s="98"/>
      <c r="AA57" s="98"/>
      <c r="AB57" s="98"/>
      <c r="AC57" s="98"/>
      <c r="AD57" s="98"/>
      <c r="AE57" s="98"/>
      <c r="AF57" s="98"/>
      <c r="AG57" s="98"/>
      <c r="AH57" s="98"/>
      <c r="AI57" s="98"/>
      <c r="AJ57" s="98"/>
      <c r="AK57" s="98"/>
      <c r="AL57" s="98"/>
      <c r="AM57" s="98"/>
      <c r="AN57" s="98"/>
    </row>
    <row r="58" spans="1:40" s="97" customFormat="1" ht="16.5" customHeight="1">
      <c r="A58" s="44"/>
      <c r="B58" s="107"/>
      <c r="C58" s="46">
        <f t="shared" si="27"/>
        <v>0</v>
      </c>
      <c r="D58" s="46"/>
      <c r="E58" s="46"/>
      <c r="F58" s="46"/>
      <c r="G58" s="46"/>
      <c r="H58" s="46">
        <f t="shared" si="21"/>
        <v>0</v>
      </c>
      <c r="I58" s="46">
        <f t="shared" si="22"/>
        <v>0</v>
      </c>
      <c r="J58" s="46"/>
      <c r="K58" s="46"/>
      <c r="L58" s="46"/>
      <c r="M58" s="46"/>
      <c r="N58" s="46"/>
      <c r="O58" s="46"/>
      <c r="P58" s="46"/>
      <c r="Q58" s="46"/>
      <c r="R58" s="47"/>
      <c r="S58" s="47">
        <f t="shared" si="23"/>
        <v>0</v>
      </c>
      <c r="T58" s="112"/>
      <c r="U58" s="48">
        <f t="shared" si="24"/>
        <v>0</v>
      </c>
      <c r="V58" s="48"/>
      <c r="W58" s="120"/>
      <c r="X58" s="121"/>
      <c r="Y58" s="98"/>
      <c r="Z58" s="98"/>
      <c r="AA58" s="98"/>
      <c r="AB58" s="98"/>
      <c r="AC58" s="98"/>
      <c r="AD58" s="98"/>
      <c r="AE58" s="98"/>
      <c r="AF58" s="98"/>
      <c r="AG58" s="98"/>
      <c r="AH58" s="98"/>
      <c r="AI58" s="98"/>
      <c r="AJ58" s="98"/>
      <c r="AK58" s="98"/>
      <c r="AL58" s="98"/>
      <c r="AM58" s="98"/>
      <c r="AN58" s="98"/>
    </row>
    <row r="59" spans="1:40" s="128" customFormat="1" ht="16.5" customHeight="1">
      <c r="A59" s="118" t="s">
        <v>98</v>
      </c>
      <c r="B59" s="129" t="s">
        <v>99</v>
      </c>
      <c r="C59" s="117">
        <f>SUM(C60:C68)</f>
        <v>137769276</v>
      </c>
      <c r="D59" s="117">
        <f>SUM(D60:D68)</f>
        <v>92886562</v>
      </c>
      <c r="E59" s="117">
        <f>SUM(E60:E68)</f>
        <v>44882714</v>
      </c>
      <c r="F59" s="117">
        <f>SUM(F60:F68)</f>
        <v>4599039</v>
      </c>
      <c r="G59" s="117">
        <f>SUM(G60:G68)</f>
        <v>0</v>
      </c>
      <c r="H59" s="117">
        <f t="shared" si="21"/>
        <v>133170237</v>
      </c>
      <c r="I59" s="117">
        <f t="shared" si="22"/>
        <v>80102181</v>
      </c>
      <c r="J59" s="117">
        <f aca="true" t="shared" si="28" ref="J59:R59">SUM(J60:J68)</f>
        <v>9888468</v>
      </c>
      <c r="K59" s="117">
        <f t="shared" si="28"/>
        <v>1009237</v>
      </c>
      <c r="L59" s="117">
        <f t="shared" si="28"/>
        <v>0</v>
      </c>
      <c r="M59" s="117">
        <f t="shared" si="28"/>
        <v>64391913</v>
      </c>
      <c r="N59" s="117">
        <f t="shared" si="28"/>
        <v>2925458</v>
      </c>
      <c r="O59" s="117">
        <f t="shared" si="28"/>
        <v>0</v>
      </c>
      <c r="P59" s="117">
        <f t="shared" si="28"/>
        <v>0</v>
      </c>
      <c r="Q59" s="117">
        <f t="shared" si="28"/>
        <v>1887105</v>
      </c>
      <c r="R59" s="117">
        <f t="shared" si="28"/>
        <v>53068056</v>
      </c>
      <c r="S59" s="124">
        <f t="shared" si="23"/>
        <v>122272532</v>
      </c>
      <c r="T59" s="125">
        <f t="shared" si="26"/>
        <v>13.60475440737375</v>
      </c>
      <c r="U59" s="126">
        <f t="shared" si="24"/>
        <v>137769276</v>
      </c>
      <c r="V59" s="126"/>
      <c r="W59" s="120"/>
      <c r="X59" s="121"/>
      <c r="Y59" s="127"/>
      <c r="Z59" s="127"/>
      <c r="AA59" s="127"/>
      <c r="AB59" s="127"/>
      <c r="AC59" s="127"/>
      <c r="AD59" s="127"/>
      <c r="AE59" s="127"/>
      <c r="AF59" s="127"/>
      <c r="AG59" s="127"/>
      <c r="AH59" s="127"/>
      <c r="AI59" s="127"/>
      <c r="AJ59" s="127"/>
      <c r="AK59" s="127"/>
      <c r="AL59" s="127"/>
      <c r="AM59" s="127"/>
      <c r="AN59" s="127"/>
    </row>
    <row r="60" spans="1:40" s="97" customFormat="1" ht="16.5" customHeight="1">
      <c r="A60" s="46">
        <v>1</v>
      </c>
      <c r="B60" s="107" t="s">
        <v>177</v>
      </c>
      <c r="C60" s="46">
        <f aca="true" t="shared" si="29" ref="C60:C68">SUM(D60:E60)</f>
        <v>13073282</v>
      </c>
      <c r="D60" s="46">
        <v>11440276</v>
      </c>
      <c r="E60" s="46">
        <v>1633006</v>
      </c>
      <c r="F60" s="46">
        <v>1593849</v>
      </c>
      <c r="G60" s="46"/>
      <c r="H60" s="46">
        <f t="shared" si="21"/>
        <v>11479433</v>
      </c>
      <c r="I60" s="46">
        <f t="shared" si="22"/>
        <v>5628913</v>
      </c>
      <c r="J60" s="46">
        <v>1102830</v>
      </c>
      <c r="K60" s="46">
        <v>26500</v>
      </c>
      <c r="L60" s="46">
        <v>0</v>
      </c>
      <c r="M60" s="46">
        <v>3701898</v>
      </c>
      <c r="N60" s="46">
        <v>797685</v>
      </c>
      <c r="O60" s="46">
        <v>0</v>
      </c>
      <c r="P60" s="46">
        <v>0</v>
      </c>
      <c r="Q60" s="46">
        <v>0</v>
      </c>
      <c r="R60" s="47">
        <v>5850520</v>
      </c>
      <c r="S60" s="47">
        <f t="shared" si="23"/>
        <v>10350103</v>
      </c>
      <c r="T60" s="112">
        <f t="shared" si="26"/>
        <v>20.063021048646515</v>
      </c>
      <c r="U60" s="48">
        <f t="shared" si="24"/>
        <v>13073282</v>
      </c>
      <c r="V60" s="48"/>
      <c r="W60" s="120"/>
      <c r="X60" s="121"/>
      <c r="Y60" s="98"/>
      <c r="Z60" s="98"/>
      <c r="AA60" s="98"/>
      <c r="AB60" s="98"/>
      <c r="AC60" s="98"/>
      <c r="AD60" s="98"/>
      <c r="AE60" s="98"/>
      <c r="AF60" s="98"/>
      <c r="AG60" s="98"/>
      <c r="AH60" s="98"/>
      <c r="AI60" s="98"/>
      <c r="AJ60" s="98"/>
      <c r="AK60" s="98"/>
      <c r="AL60" s="98"/>
      <c r="AM60" s="98"/>
      <c r="AN60" s="98"/>
    </row>
    <row r="61" spans="1:40" s="97" customFormat="1" ht="16.5" customHeight="1">
      <c r="A61" s="46">
        <v>2</v>
      </c>
      <c r="B61" s="107" t="s">
        <v>163</v>
      </c>
      <c r="C61" s="46">
        <f t="shared" si="29"/>
        <v>10860584</v>
      </c>
      <c r="D61" s="46">
        <v>3414614</v>
      </c>
      <c r="E61" s="46">
        <v>7445970</v>
      </c>
      <c r="F61" s="46">
        <v>5954</v>
      </c>
      <c r="G61" s="46"/>
      <c r="H61" s="46">
        <f t="shared" si="21"/>
        <v>10854630</v>
      </c>
      <c r="I61" s="46">
        <f t="shared" si="22"/>
        <v>10108200</v>
      </c>
      <c r="J61" s="46">
        <v>315045</v>
      </c>
      <c r="K61" s="46">
        <v>0</v>
      </c>
      <c r="L61" s="46">
        <v>0</v>
      </c>
      <c r="M61" s="46">
        <v>9596085</v>
      </c>
      <c r="N61" s="46">
        <v>197070</v>
      </c>
      <c r="O61" s="46">
        <v>0</v>
      </c>
      <c r="P61" s="46">
        <v>0</v>
      </c>
      <c r="Q61" s="46">
        <v>0</v>
      </c>
      <c r="R61" s="47">
        <v>746430</v>
      </c>
      <c r="S61" s="47">
        <f t="shared" si="23"/>
        <v>10539585</v>
      </c>
      <c r="T61" s="112">
        <f t="shared" si="26"/>
        <v>3.1167270137116403</v>
      </c>
      <c r="U61" s="48">
        <f t="shared" si="24"/>
        <v>10860584</v>
      </c>
      <c r="V61" s="48"/>
      <c r="W61" s="120"/>
      <c r="X61" s="121"/>
      <c r="Y61" s="98"/>
      <c r="Z61" s="98"/>
      <c r="AA61" s="98"/>
      <c r="AB61" s="98"/>
      <c r="AC61" s="98"/>
      <c r="AD61" s="98"/>
      <c r="AE61" s="98"/>
      <c r="AF61" s="98"/>
      <c r="AG61" s="98"/>
      <c r="AH61" s="98"/>
      <c r="AI61" s="98"/>
      <c r="AJ61" s="98"/>
      <c r="AK61" s="98"/>
      <c r="AL61" s="98"/>
      <c r="AM61" s="98"/>
      <c r="AN61" s="98"/>
    </row>
    <row r="62" spans="1:40" s="97" customFormat="1" ht="16.5" customHeight="1">
      <c r="A62" s="46">
        <v>3</v>
      </c>
      <c r="B62" s="107" t="s">
        <v>164</v>
      </c>
      <c r="C62" s="46">
        <f>SUM(D62:E62)</f>
        <v>25368049</v>
      </c>
      <c r="D62" s="46">
        <v>22023833</v>
      </c>
      <c r="E62" s="46">
        <v>3344216</v>
      </c>
      <c r="F62" s="46">
        <v>39054</v>
      </c>
      <c r="G62" s="46"/>
      <c r="H62" s="46">
        <f>SUM(J62:R62)</f>
        <v>25328995</v>
      </c>
      <c r="I62" s="46">
        <f>SUM(J62:Q62)</f>
        <v>5657792</v>
      </c>
      <c r="J62" s="46">
        <v>267829</v>
      </c>
      <c r="K62" s="46">
        <v>967348</v>
      </c>
      <c r="L62" s="46">
        <v>0</v>
      </c>
      <c r="M62" s="46">
        <v>4422615</v>
      </c>
      <c r="N62" s="46">
        <v>0</v>
      </c>
      <c r="O62" s="46">
        <v>0</v>
      </c>
      <c r="P62" s="46">
        <v>0</v>
      </c>
      <c r="Q62" s="46">
        <v>0</v>
      </c>
      <c r="R62" s="47">
        <v>19671203</v>
      </c>
      <c r="S62" s="47">
        <f>SUM(M62:R62)</f>
        <v>24093818</v>
      </c>
      <c r="T62" s="112">
        <f>(K62+L62+J62)/I62*100</f>
        <v>21.83143176702148</v>
      </c>
      <c r="U62" s="48">
        <f>SUM(F62:H62)</f>
        <v>25368049</v>
      </c>
      <c r="V62" s="48"/>
      <c r="W62" s="120"/>
      <c r="X62" s="121"/>
      <c r="Y62" s="98"/>
      <c r="Z62" s="98"/>
      <c r="AA62" s="98"/>
      <c r="AB62" s="98"/>
      <c r="AC62" s="98"/>
      <c r="AD62" s="98"/>
      <c r="AE62" s="98"/>
      <c r="AF62" s="98"/>
      <c r="AG62" s="98"/>
      <c r="AH62" s="98"/>
      <c r="AI62" s="98"/>
      <c r="AJ62" s="98"/>
      <c r="AK62" s="98"/>
      <c r="AL62" s="98"/>
      <c r="AM62" s="98"/>
      <c r="AN62" s="98"/>
    </row>
    <row r="63" spans="1:40" s="97" customFormat="1" ht="16.5" customHeight="1">
      <c r="A63" s="46">
        <v>4</v>
      </c>
      <c r="B63" s="108" t="s">
        <v>166</v>
      </c>
      <c r="C63" s="46">
        <f t="shared" si="29"/>
        <v>8020967</v>
      </c>
      <c r="D63" s="46">
        <v>5391666</v>
      </c>
      <c r="E63" s="46">
        <v>2629301</v>
      </c>
      <c r="F63" s="46">
        <v>0</v>
      </c>
      <c r="G63" s="46"/>
      <c r="H63" s="46">
        <f t="shared" si="21"/>
        <v>8020967</v>
      </c>
      <c r="I63" s="46">
        <f t="shared" si="22"/>
        <v>4757337</v>
      </c>
      <c r="J63" s="46">
        <v>315278</v>
      </c>
      <c r="K63" s="46">
        <v>0</v>
      </c>
      <c r="L63" s="46">
        <v>0</v>
      </c>
      <c r="M63" s="46">
        <v>3488059</v>
      </c>
      <c r="N63" s="46">
        <v>954000</v>
      </c>
      <c r="O63" s="46">
        <v>0</v>
      </c>
      <c r="P63" s="46">
        <v>0</v>
      </c>
      <c r="Q63" s="46">
        <v>0</v>
      </c>
      <c r="R63" s="47">
        <v>3263630</v>
      </c>
      <c r="S63" s="47">
        <f t="shared" si="23"/>
        <v>7705689</v>
      </c>
      <c r="T63" s="112">
        <f t="shared" si="26"/>
        <v>6.62719500426394</v>
      </c>
      <c r="U63" s="48">
        <f t="shared" si="24"/>
        <v>8020967</v>
      </c>
      <c r="V63" s="48"/>
      <c r="W63" s="120"/>
      <c r="X63" s="121"/>
      <c r="Y63" s="98"/>
      <c r="Z63" s="98"/>
      <c r="AA63" s="98"/>
      <c r="AB63" s="98"/>
      <c r="AC63" s="98"/>
      <c r="AD63" s="98"/>
      <c r="AE63" s="98"/>
      <c r="AF63" s="98"/>
      <c r="AG63" s="98"/>
      <c r="AH63" s="98"/>
      <c r="AI63" s="98"/>
      <c r="AJ63" s="98"/>
      <c r="AK63" s="98"/>
      <c r="AL63" s="98"/>
      <c r="AM63" s="98"/>
      <c r="AN63" s="98"/>
    </row>
    <row r="64" spans="1:40" s="97" customFormat="1" ht="16.5" customHeight="1">
      <c r="A64" s="46">
        <v>5</v>
      </c>
      <c r="B64" s="108" t="s">
        <v>167</v>
      </c>
      <c r="C64" s="46">
        <f t="shared" si="29"/>
        <v>33524500</v>
      </c>
      <c r="D64" s="46">
        <v>20665137</v>
      </c>
      <c r="E64" s="46">
        <v>12859363</v>
      </c>
      <c r="F64" s="46">
        <v>1170497</v>
      </c>
      <c r="G64" s="46"/>
      <c r="H64" s="46">
        <f t="shared" si="21"/>
        <v>32354003</v>
      </c>
      <c r="I64" s="46">
        <f t="shared" si="22"/>
        <v>24657913</v>
      </c>
      <c r="J64" s="46">
        <v>6058997</v>
      </c>
      <c r="K64" s="46">
        <v>2301</v>
      </c>
      <c r="L64" s="46">
        <v>0</v>
      </c>
      <c r="M64" s="46">
        <v>18054265</v>
      </c>
      <c r="N64" s="46">
        <v>542350</v>
      </c>
      <c r="O64" s="46">
        <v>0</v>
      </c>
      <c r="P64" s="46">
        <v>0</v>
      </c>
      <c r="Q64" s="46">
        <v>0</v>
      </c>
      <c r="R64" s="47">
        <v>7696090</v>
      </c>
      <c r="S64" s="47">
        <f t="shared" si="23"/>
        <v>26292705</v>
      </c>
      <c r="T64" s="112">
        <f t="shared" si="26"/>
        <v>24.58155319146434</v>
      </c>
      <c r="U64" s="48">
        <f t="shared" si="24"/>
        <v>33524500</v>
      </c>
      <c r="V64" s="48"/>
      <c r="W64" s="120"/>
      <c r="X64" s="121"/>
      <c r="Y64" s="98"/>
      <c r="Z64" s="98"/>
      <c r="AA64" s="98"/>
      <c r="AB64" s="98"/>
      <c r="AC64" s="98"/>
      <c r="AD64" s="98"/>
      <c r="AE64" s="98"/>
      <c r="AF64" s="98"/>
      <c r="AG64" s="98"/>
      <c r="AH64" s="98"/>
      <c r="AI64" s="98"/>
      <c r="AJ64" s="98"/>
      <c r="AK64" s="98"/>
      <c r="AL64" s="98"/>
      <c r="AM64" s="98"/>
      <c r="AN64" s="98"/>
    </row>
    <row r="65" spans="1:40" s="97" customFormat="1" ht="16.5" customHeight="1">
      <c r="A65" s="46">
        <v>6</v>
      </c>
      <c r="B65" s="108" t="s">
        <v>175</v>
      </c>
      <c r="C65" s="46">
        <f t="shared" si="29"/>
        <v>40613762</v>
      </c>
      <c r="D65" s="46">
        <v>24839088</v>
      </c>
      <c r="E65" s="46">
        <v>15774674</v>
      </c>
      <c r="F65" s="46">
        <v>334500</v>
      </c>
      <c r="G65" s="46"/>
      <c r="H65" s="46">
        <f t="shared" si="21"/>
        <v>40279262</v>
      </c>
      <c r="I65" s="46">
        <f t="shared" si="22"/>
        <v>25612919</v>
      </c>
      <c r="J65" s="46">
        <v>1268484</v>
      </c>
      <c r="K65" s="46">
        <v>13088</v>
      </c>
      <c r="L65" s="46">
        <v>0</v>
      </c>
      <c r="M65" s="46">
        <v>23890681</v>
      </c>
      <c r="N65" s="46">
        <v>383623</v>
      </c>
      <c r="O65" s="46">
        <v>0</v>
      </c>
      <c r="P65" s="46">
        <v>0</v>
      </c>
      <c r="Q65" s="46">
        <v>57043</v>
      </c>
      <c r="R65" s="47">
        <v>14666343</v>
      </c>
      <c r="S65" s="47">
        <f t="shared" si="23"/>
        <v>38997690</v>
      </c>
      <c r="T65" s="112">
        <f t="shared" si="26"/>
        <v>5.00361555822669</v>
      </c>
      <c r="U65" s="48">
        <f t="shared" si="24"/>
        <v>40613762</v>
      </c>
      <c r="V65" s="48"/>
      <c r="W65" s="120"/>
      <c r="X65" s="121"/>
      <c r="Y65" s="98"/>
      <c r="Z65" s="98"/>
      <c r="AA65" s="98"/>
      <c r="AB65" s="98"/>
      <c r="AC65" s="98"/>
      <c r="AD65" s="98"/>
      <c r="AE65" s="98"/>
      <c r="AF65" s="98"/>
      <c r="AG65" s="98"/>
      <c r="AH65" s="98"/>
      <c r="AI65" s="98"/>
      <c r="AJ65" s="98"/>
      <c r="AK65" s="98"/>
      <c r="AL65" s="98"/>
      <c r="AM65" s="98"/>
      <c r="AN65" s="98"/>
    </row>
    <row r="66" spans="1:40" s="97" customFormat="1" ht="16.5" customHeight="1">
      <c r="A66" s="46">
        <v>7</v>
      </c>
      <c r="B66" s="108" t="s">
        <v>155</v>
      </c>
      <c r="C66" s="46">
        <f t="shared" si="29"/>
        <v>6192455</v>
      </c>
      <c r="D66" s="46">
        <v>5083454</v>
      </c>
      <c r="E66" s="46">
        <v>1109001</v>
      </c>
      <c r="F66" s="46">
        <v>1455185</v>
      </c>
      <c r="G66" s="46"/>
      <c r="H66" s="46">
        <f t="shared" si="21"/>
        <v>4737270</v>
      </c>
      <c r="I66" s="46">
        <f t="shared" si="22"/>
        <v>3563430</v>
      </c>
      <c r="J66" s="46">
        <v>464052</v>
      </c>
      <c r="K66" s="46">
        <v>0</v>
      </c>
      <c r="L66" s="46">
        <v>0</v>
      </c>
      <c r="M66" s="46">
        <v>1218586</v>
      </c>
      <c r="N66" s="46">
        <v>50730</v>
      </c>
      <c r="O66" s="46">
        <v>0</v>
      </c>
      <c r="P66" s="46">
        <v>0</v>
      </c>
      <c r="Q66" s="46">
        <v>1830062</v>
      </c>
      <c r="R66" s="47">
        <v>1173840</v>
      </c>
      <c r="S66" s="47">
        <f t="shared" si="23"/>
        <v>4273218</v>
      </c>
      <c r="T66" s="112">
        <f t="shared" si="26"/>
        <v>13.0226214630286</v>
      </c>
      <c r="U66" s="48">
        <f t="shared" si="24"/>
        <v>6192455</v>
      </c>
      <c r="V66" s="48"/>
      <c r="W66" s="120"/>
      <c r="X66" s="121"/>
      <c r="Y66" s="98"/>
      <c r="Z66" s="98"/>
      <c r="AA66" s="98"/>
      <c r="AB66" s="98"/>
      <c r="AC66" s="98"/>
      <c r="AD66" s="98"/>
      <c r="AE66" s="98"/>
      <c r="AF66" s="98"/>
      <c r="AG66" s="98"/>
      <c r="AH66" s="98"/>
      <c r="AI66" s="98"/>
      <c r="AJ66" s="98"/>
      <c r="AK66" s="98"/>
      <c r="AL66" s="98"/>
      <c r="AM66" s="98"/>
      <c r="AN66" s="98"/>
    </row>
    <row r="67" spans="1:40" s="97" customFormat="1" ht="17.25" customHeight="1">
      <c r="A67" s="46">
        <v>8</v>
      </c>
      <c r="B67" s="107" t="s">
        <v>165</v>
      </c>
      <c r="C67" s="46">
        <f t="shared" si="29"/>
        <v>115677</v>
      </c>
      <c r="D67" s="46">
        <v>28494</v>
      </c>
      <c r="E67" s="46">
        <v>87183</v>
      </c>
      <c r="F67" s="46">
        <v>0</v>
      </c>
      <c r="G67" s="46"/>
      <c r="H67" s="46">
        <f t="shared" si="21"/>
        <v>115677</v>
      </c>
      <c r="I67" s="46">
        <f t="shared" si="22"/>
        <v>115677</v>
      </c>
      <c r="J67" s="46">
        <v>95953</v>
      </c>
      <c r="K67" s="46">
        <v>0</v>
      </c>
      <c r="L67" s="46">
        <v>0</v>
      </c>
      <c r="M67" s="46">
        <v>19724</v>
      </c>
      <c r="N67" s="46">
        <v>0</v>
      </c>
      <c r="O67" s="46">
        <v>0</v>
      </c>
      <c r="P67" s="46">
        <v>0</v>
      </c>
      <c r="Q67" s="46">
        <v>0</v>
      </c>
      <c r="R67" s="47">
        <v>0</v>
      </c>
      <c r="S67" s="47">
        <f t="shared" si="23"/>
        <v>19724</v>
      </c>
      <c r="T67" s="112">
        <f t="shared" si="26"/>
        <v>82.9490737138757</v>
      </c>
      <c r="U67" s="48">
        <f t="shared" si="24"/>
        <v>115677</v>
      </c>
      <c r="V67" s="48"/>
      <c r="W67" s="120"/>
      <c r="X67" s="121"/>
      <c r="Y67" s="98"/>
      <c r="Z67" s="98"/>
      <c r="AA67" s="98"/>
      <c r="AB67" s="98"/>
      <c r="AC67" s="98"/>
      <c r="AD67" s="98"/>
      <c r="AE67" s="98"/>
      <c r="AF67" s="98"/>
      <c r="AG67" s="98"/>
      <c r="AH67" s="98"/>
      <c r="AI67" s="98"/>
      <c r="AJ67" s="98"/>
      <c r="AK67" s="98"/>
      <c r="AL67" s="98"/>
      <c r="AM67" s="98"/>
      <c r="AN67" s="98"/>
    </row>
    <row r="68" spans="1:40" s="97" customFormat="1" ht="17.25" customHeight="1">
      <c r="A68" s="44"/>
      <c r="B68" s="107"/>
      <c r="C68" s="46">
        <f t="shared" si="29"/>
        <v>0</v>
      </c>
      <c r="D68" s="46"/>
      <c r="E68" s="46"/>
      <c r="F68" s="46"/>
      <c r="G68" s="46"/>
      <c r="H68" s="46">
        <f t="shared" si="21"/>
        <v>0</v>
      </c>
      <c r="I68" s="46">
        <f t="shared" si="22"/>
        <v>0</v>
      </c>
      <c r="J68" s="46"/>
      <c r="K68" s="46"/>
      <c r="L68" s="46"/>
      <c r="M68" s="46"/>
      <c r="N68" s="46"/>
      <c r="O68" s="46"/>
      <c r="P68" s="46"/>
      <c r="Q68" s="46"/>
      <c r="R68" s="47"/>
      <c r="S68" s="47">
        <f t="shared" si="23"/>
        <v>0</v>
      </c>
      <c r="T68" s="112"/>
      <c r="U68" s="48">
        <f t="shared" si="24"/>
        <v>0</v>
      </c>
      <c r="V68" s="48"/>
      <c r="W68" s="120"/>
      <c r="X68" s="121"/>
      <c r="Y68" s="98"/>
      <c r="Z68" s="98"/>
      <c r="AA68" s="98"/>
      <c r="AB68" s="98"/>
      <c r="AC68" s="98"/>
      <c r="AD68" s="98"/>
      <c r="AE68" s="98"/>
      <c r="AF68" s="98"/>
      <c r="AG68" s="98"/>
      <c r="AH68" s="98"/>
      <c r="AI68" s="98"/>
      <c r="AJ68" s="98"/>
      <c r="AK68" s="98"/>
      <c r="AL68" s="98"/>
      <c r="AM68" s="98"/>
      <c r="AN68" s="98"/>
    </row>
    <row r="69" spans="1:40" s="128" customFormat="1" ht="16.5" customHeight="1">
      <c r="A69" s="118" t="s">
        <v>100</v>
      </c>
      <c r="B69" s="129" t="s">
        <v>101</v>
      </c>
      <c r="C69" s="117">
        <f>SUM(C70:C79)</f>
        <v>155470320</v>
      </c>
      <c r="D69" s="117">
        <f>SUM(D70:D79)</f>
        <v>134048433</v>
      </c>
      <c r="E69" s="117">
        <f>SUM(E70:E79)</f>
        <v>21421887</v>
      </c>
      <c r="F69" s="117">
        <f>SUM(F70:F79)</f>
        <v>840067</v>
      </c>
      <c r="G69" s="117">
        <f>SUM(G70:G79)</f>
        <v>0</v>
      </c>
      <c r="H69" s="117">
        <f t="shared" si="21"/>
        <v>154630253</v>
      </c>
      <c r="I69" s="117">
        <f t="shared" si="22"/>
        <v>43081588</v>
      </c>
      <c r="J69" s="117">
        <f aca="true" t="shared" si="30" ref="J69:R69">SUM(J70:J79)</f>
        <v>10876422</v>
      </c>
      <c r="K69" s="117">
        <f t="shared" si="30"/>
        <v>967261</v>
      </c>
      <c r="L69" s="117">
        <f t="shared" si="30"/>
        <v>0</v>
      </c>
      <c r="M69" s="117">
        <f t="shared" si="30"/>
        <v>31237905</v>
      </c>
      <c r="N69" s="117">
        <f t="shared" si="30"/>
        <v>0</v>
      </c>
      <c r="O69" s="117">
        <f t="shared" si="30"/>
        <v>0</v>
      </c>
      <c r="P69" s="117">
        <f t="shared" si="30"/>
        <v>0</v>
      </c>
      <c r="Q69" s="117">
        <f t="shared" si="30"/>
        <v>0</v>
      </c>
      <c r="R69" s="117">
        <f t="shared" si="30"/>
        <v>111548665</v>
      </c>
      <c r="S69" s="124">
        <f t="shared" si="23"/>
        <v>142786570</v>
      </c>
      <c r="T69" s="125">
        <f t="shared" si="26"/>
        <v>27.491286997127407</v>
      </c>
      <c r="U69" s="126">
        <f t="shared" si="24"/>
        <v>155470320</v>
      </c>
      <c r="V69" s="126"/>
      <c r="W69" s="120"/>
      <c r="X69" s="121"/>
      <c r="Y69" s="127"/>
      <c r="Z69" s="127"/>
      <c r="AA69" s="127"/>
      <c r="AB69" s="127"/>
      <c r="AC69" s="127"/>
      <c r="AD69" s="127"/>
      <c r="AE69" s="127"/>
      <c r="AF69" s="127"/>
      <c r="AG69" s="127"/>
      <c r="AH69" s="127"/>
      <c r="AI69" s="127"/>
      <c r="AJ69" s="127"/>
      <c r="AK69" s="127"/>
      <c r="AL69" s="127"/>
      <c r="AM69" s="127"/>
      <c r="AN69" s="127"/>
    </row>
    <row r="70" spans="1:40" s="97" customFormat="1" ht="16.5" customHeight="1">
      <c r="A70" s="44">
        <v>1</v>
      </c>
      <c r="B70" s="107" t="s">
        <v>130</v>
      </c>
      <c r="C70" s="46">
        <f aca="true" t="shared" si="31" ref="C70:C79">SUM(D70:E70)</f>
        <v>15048501</v>
      </c>
      <c r="D70" s="46">
        <v>10444429</v>
      </c>
      <c r="E70" s="46">
        <v>4604072</v>
      </c>
      <c r="F70" s="46">
        <v>143207</v>
      </c>
      <c r="G70" s="46"/>
      <c r="H70" s="46">
        <f aca="true" t="shared" si="32" ref="H70:H96">SUM(J70:R70)</f>
        <v>14905294</v>
      </c>
      <c r="I70" s="46">
        <f aca="true" t="shared" si="33" ref="I70:I96">SUM(J70:Q70)</f>
        <v>10509167</v>
      </c>
      <c r="J70" s="46">
        <v>1371645</v>
      </c>
      <c r="K70" s="46">
        <v>50220</v>
      </c>
      <c r="L70" s="46">
        <v>0</v>
      </c>
      <c r="M70" s="46">
        <v>9087302</v>
      </c>
      <c r="N70" s="46">
        <v>0</v>
      </c>
      <c r="O70" s="46">
        <v>0</v>
      </c>
      <c r="P70" s="46">
        <v>0</v>
      </c>
      <c r="Q70" s="46">
        <v>0</v>
      </c>
      <c r="R70" s="47">
        <v>4396127</v>
      </c>
      <c r="S70" s="47">
        <f aca="true" t="shared" si="34" ref="S70:S96">SUM(M70:R70)</f>
        <v>13483429</v>
      </c>
      <c r="T70" s="112">
        <f aca="true" t="shared" si="35" ref="T70:T96">(K70+L70+J70)/I70*100</f>
        <v>13.529759304424413</v>
      </c>
      <c r="U70" s="48">
        <f aca="true" t="shared" si="36" ref="U70:U96">SUM(F70:H70)</f>
        <v>15048501</v>
      </c>
      <c r="V70" s="48"/>
      <c r="W70" s="120"/>
      <c r="X70" s="121"/>
      <c r="Y70" s="98"/>
      <c r="Z70" s="98"/>
      <c r="AA70" s="98"/>
      <c r="AB70" s="98"/>
      <c r="AC70" s="98"/>
      <c r="AD70" s="98"/>
      <c r="AE70" s="98"/>
      <c r="AF70" s="98"/>
      <c r="AG70" s="98"/>
      <c r="AH70" s="98"/>
      <c r="AI70" s="98"/>
      <c r="AJ70" s="98"/>
      <c r="AK70" s="98"/>
      <c r="AL70" s="98"/>
      <c r="AM70" s="98"/>
      <c r="AN70" s="98"/>
    </row>
    <row r="71" spans="1:40" s="97" customFormat="1" ht="16.5" customHeight="1">
      <c r="A71" s="44">
        <v>2</v>
      </c>
      <c r="B71" s="107" t="s">
        <v>131</v>
      </c>
      <c r="C71" s="46">
        <f t="shared" si="31"/>
        <v>32550628</v>
      </c>
      <c r="D71" s="46">
        <v>29689291</v>
      </c>
      <c r="E71" s="46">
        <v>2861337</v>
      </c>
      <c r="F71" s="46">
        <v>5063</v>
      </c>
      <c r="G71" s="46"/>
      <c r="H71" s="46">
        <f t="shared" si="32"/>
        <v>32545565</v>
      </c>
      <c r="I71" s="46">
        <f t="shared" si="33"/>
        <v>3209220</v>
      </c>
      <c r="J71" s="46">
        <v>300921</v>
      </c>
      <c r="K71" s="46">
        <v>69000</v>
      </c>
      <c r="L71" s="46">
        <v>0</v>
      </c>
      <c r="M71" s="46">
        <v>2839299</v>
      </c>
      <c r="N71" s="46">
        <v>0</v>
      </c>
      <c r="O71" s="46">
        <v>0</v>
      </c>
      <c r="P71" s="46">
        <v>0</v>
      </c>
      <c r="Q71" s="46">
        <v>0</v>
      </c>
      <c r="R71" s="47">
        <v>29336345</v>
      </c>
      <c r="S71" s="47">
        <f t="shared" si="34"/>
        <v>32175644</v>
      </c>
      <c r="T71" s="112">
        <f t="shared" si="35"/>
        <v>11.526819601024547</v>
      </c>
      <c r="U71" s="48">
        <f t="shared" si="36"/>
        <v>32550628</v>
      </c>
      <c r="V71" s="48"/>
      <c r="W71" s="120"/>
      <c r="X71" s="121"/>
      <c r="Y71" s="98"/>
      <c r="Z71" s="98"/>
      <c r="AA71" s="98"/>
      <c r="AB71" s="98"/>
      <c r="AC71" s="98"/>
      <c r="AD71" s="98"/>
      <c r="AE71" s="98"/>
      <c r="AF71" s="98"/>
      <c r="AG71" s="98"/>
      <c r="AH71" s="98"/>
      <c r="AI71" s="98"/>
      <c r="AJ71" s="98"/>
      <c r="AK71" s="98"/>
      <c r="AL71" s="98"/>
      <c r="AM71" s="98"/>
      <c r="AN71" s="98"/>
    </row>
    <row r="72" spans="1:40" s="97" customFormat="1" ht="16.5" customHeight="1">
      <c r="A72" s="44">
        <v>3</v>
      </c>
      <c r="B72" s="107" t="s">
        <v>132</v>
      </c>
      <c r="C72" s="46">
        <f t="shared" si="31"/>
        <v>15427033</v>
      </c>
      <c r="D72" s="46">
        <v>11007976</v>
      </c>
      <c r="E72" s="46">
        <v>4419057</v>
      </c>
      <c r="F72" s="46">
        <v>200</v>
      </c>
      <c r="G72" s="46"/>
      <c r="H72" s="46">
        <f t="shared" si="32"/>
        <v>15426833</v>
      </c>
      <c r="I72" s="46">
        <f t="shared" si="33"/>
        <v>6147550</v>
      </c>
      <c r="J72" s="46">
        <v>1118502</v>
      </c>
      <c r="K72" s="46">
        <v>452389</v>
      </c>
      <c r="L72" s="46">
        <v>0</v>
      </c>
      <c r="M72" s="46">
        <v>4576659</v>
      </c>
      <c r="N72" s="46">
        <v>0</v>
      </c>
      <c r="O72" s="46">
        <v>0</v>
      </c>
      <c r="P72" s="46">
        <v>0</v>
      </c>
      <c r="Q72" s="46">
        <v>0</v>
      </c>
      <c r="R72" s="47">
        <v>9279283</v>
      </c>
      <c r="S72" s="47">
        <f t="shared" si="34"/>
        <v>13855942</v>
      </c>
      <c r="T72" s="112">
        <f t="shared" si="35"/>
        <v>25.553122788753242</v>
      </c>
      <c r="U72" s="48">
        <f t="shared" si="36"/>
        <v>15427033</v>
      </c>
      <c r="V72" s="48"/>
      <c r="W72" s="120"/>
      <c r="X72" s="121"/>
      <c r="Y72" s="98"/>
      <c r="Z72" s="98"/>
      <c r="AA72" s="98"/>
      <c r="AB72" s="98"/>
      <c r="AC72" s="98"/>
      <c r="AD72" s="98"/>
      <c r="AE72" s="98"/>
      <c r="AF72" s="98"/>
      <c r="AG72" s="98"/>
      <c r="AH72" s="98"/>
      <c r="AI72" s="98"/>
      <c r="AJ72" s="98"/>
      <c r="AK72" s="98"/>
      <c r="AL72" s="98"/>
      <c r="AM72" s="98"/>
      <c r="AN72" s="98"/>
    </row>
    <row r="73" spans="1:40" s="97" customFormat="1" ht="16.5" customHeight="1">
      <c r="A73" s="44">
        <v>4</v>
      </c>
      <c r="B73" s="107" t="s">
        <v>133</v>
      </c>
      <c r="C73" s="46">
        <f t="shared" si="31"/>
        <v>22460721</v>
      </c>
      <c r="D73" s="46">
        <v>20551138</v>
      </c>
      <c r="E73" s="46">
        <v>1909583</v>
      </c>
      <c r="F73" s="46">
        <v>0</v>
      </c>
      <c r="G73" s="46"/>
      <c r="H73" s="46">
        <f t="shared" si="32"/>
        <v>22460721</v>
      </c>
      <c r="I73" s="46">
        <f t="shared" si="33"/>
        <v>6919529</v>
      </c>
      <c r="J73" s="46">
        <v>619711</v>
      </c>
      <c r="K73" s="46">
        <v>265000</v>
      </c>
      <c r="L73" s="46">
        <v>0</v>
      </c>
      <c r="M73" s="46">
        <v>6034818</v>
      </c>
      <c r="N73" s="46">
        <v>0</v>
      </c>
      <c r="O73" s="46">
        <v>0</v>
      </c>
      <c r="P73" s="46">
        <v>0</v>
      </c>
      <c r="Q73" s="46">
        <v>0</v>
      </c>
      <c r="R73" s="47">
        <v>15541192</v>
      </c>
      <c r="S73" s="47">
        <f t="shared" si="34"/>
        <v>21576010</v>
      </c>
      <c r="T73" s="112">
        <f t="shared" si="35"/>
        <v>12.78571128179389</v>
      </c>
      <c r="U73" s="48">
        <f t="shared" si="36"/>
        <v>22460721</v>
      </c>
      <c r="V73" s="48"/>
      <c r="W73" s="120"/>
      <c r="X73" s="121"/>
      <c r="Y73" s="98"/>
      <c r="Z73" s="98"/>
      <c r="AA73" s="98"/>
      <c r="AB73" s="98"/>
      <c r="AC73" s="98"/>
      <c r="AD73" s="98"/>
      <c r="AE73" s="98"/>
      <c r="AF73" s="98"/>
      <c r="AG73" s="98"/>
      <c r="AH73" s="98"/>
      <c r="AI73" s="98"/>
      <c r="AJ73" s="98"/>
      <c r="AK73" s="98"/>
      <c r="AL73" s="98"/>
      <c r="AM73" s="98"/>
      <c r="AN73" s="98"/>
    </row>
    <row r="74" spans="1:40" s="97" customFormat="1" ht="16.5" customHeight="1">
      <c r="A74" s="44">
        <v>5</v>
      </c>
      <c r="B74" s="107" t="s">
        <v>134</v>
      </c>
      <c r="C74" s="46">
        <f>SUM(D74:E74)</f>
        <v>25590496</v>
      </c>
      <c r="D74" s="46">
        <v>19402772</v>
      </c>
      <c r="E74" s="46">
        <v>6187724</v>
      </c>
      <c r="F74" s="46">
        <v>691597</v>
      </c>
      <c r="G74" s="46"/>
      <c r="H74" s="46">
        <f>SUM(J74:R74)</f>
        <v>24898899</v>
      </c>
      <c r="I74" s="46">
        <f>SUM(J74:Q74)</f>
        <v>8062320</v>
      </c>
      <c r="J74" s="46">
        <v>5468222</v>
      </c>
      <c r="K74" s="46">
        <v>1</v>
      </c>
      <c r="L74" s="46">
        <v>0</v>
      </c>
      <c r="M74" s="46">
        <v>2594097</v>
      </c>
      <c r="N74" s="46">
        <v>0</v>
      </c>
      <c r="O74" s="46">
        <v>0</v>
      </c>
      <c r="P74" s="46">
        <v>0</v>
      </c>
      <c r="Q74" s="46">
        <v>0</v>
      </c>
      <c r="R74" s="47">
        <v>16836579</v>
      </c>
      <c r="S74" s="47">
        <f>SUM(M74:R74)</f>
        <v>19430676</v>
      </c>
      <c r="T74" s="112">
        <f>(K74+L74+J74)/I74*100</f>
        <v>67.8244351501801</v>
      </c>
      <c r="U74" s="48">
        <f>SUM(F74:H74)</f>
        <v>25590496</v>
      </c>
      <c r="V74" s="48"/>
      <c r="W74" s="120"/>
      <c r="X74" s="121"/>
      <c r="Y74" s="98"/>
      <c r="Z74" s="98"/>
      <c r="AA74" s="98"/>
      <c r="AB74" s="98"/>
      <c r="AC74" s="98"/>
      <c r="AD74" s="98"/>
      <c r="AE74" s="98"/>
      <c r="AF74" s="98"/>
      <c r="AG74" s="98"/>
      <c r="AH74" s="98"/>
      <c r="AI74" s="98"/>
      <c r="AJ74" s="98"/>
      <c r="AK74" s="98"/>
      <c r="AL74" s="98"/>
      <c r="AM74" s="98"/>
      <c r="AN74" s="98"/>
    </row>
    <row r="75" spans="1:40" s="97" customFormat="1" ht="16.5" customHeight="1">
      <c r="A75" s="44">
        <v>6</v>
      </c>
      <c r="B75" s="107" t="s">
        <v>135</v>
      </c>
      <c r="C75" s="46">
        <f>SUM(D75:E75)</f>
        <v>44389771</v>
      </c>
      <c r="D75" s="46">
        <v>42952827</v>
      </c>
      <c r="E75" s="46">
        <v>1436944</v>
      </c>
      <c r="F75" s="46">
        <v>0</v>
      </c>
      <c r="G75" s="46"/>
      <c r="H75" s="46">
        <f>SUM(J75:R75)</f>
        <v>44389771</v>
      </c>
      <c r="I75" s="46">
        <f>SUM(J75:Q75)</f>
        <v>8230632</v>
      </c>
      <c r="J75" s="46">
        <v>1994251</v>
      </c>
      <c r="K75" s="46">
        <v>130651</v>
      </c>
      <c r="L75" s="46">
        <v>0</v>
      </c>
      <c r="M75" s="46">
        <v>6105730</v>
      </c>
      <c r="N75" s="46">
        <v>0</v>
      </c>
      <c r="O75" s="46">
        <v>0</v>
      </c>
      <c r="P75" s="46">
        <v>0</v>
      </c>
      <c r="Q75" s="46">
        <v>0</v>
      </c>
      <c r="R75" s="47">
        <v>36159139</v>
      </c>
      <c r="S75" s="47">
        <f>SUM(M75:R75)</f>
        <v>42264869</v>
      </c>
      <c r="T75" s="112">
        <f>(K75+L75+J75)/I75*100</f>
        <v>25.81699679927374</v>
      </c>
      <c r="U75" s="48">
        <f>SUM(F75:H75)</f>
        <v>44389771</v>
      </c>
      <c r="V75" s="48"/>
      <c r="W75" s="120"/>
      <c r="X75" s="121"/>
      <c r="Y75" s="98"/>
      <c r="Z75" s="98"/>
      <c r="AA75" s="98"/>
      <c r="AB75" s="98"/>
      <c r="AC75" s="98"/>
      <c r="AD75" s="98"/>
      <c r="AE75" s="98"/>
      <c r="AF75" s="98"/>
      <c r="AG75" s="98"/>
      <c r="AH75" s="98"/>
      <c r="AI75" s="98"/>
      <c r="AJ75" s="98"/>
      <c r="AK75" s="98"/>
      <c r="AL75" s="98"/>
      <c r="AM75" s="98"/>
      <c r="AN75" s="98"/>
    </row>
    <row r="76" spans="1:40" s="97" customFormat="1" ht="16.5" customHeight="1">
      <c r="A76" s="44">
        <v>7</v>
      </c>
      <c r="B76" s="107" t="s">
        <v>148</v>
      </c>
      <c r="C76" s="46">
        <f t="shared" si="31"/>
        <v>1870</v>
      </c>
      <c r="D76" s="46">
        <v>0</v>
      </c>
      <c r="E76" s="46">
        <v>1870</v>
      </c>
      <c r="F76" s="46">
        <v>0</v>
      </c>
      <c r="G76" s="46"/>
      <c r="H76" s="46">
        <f t="shared" si="32"/>
        <v>1870</v>
      </c>
      <c r="I76" s="46">
        <f t="shared" si="33"/>
        <v>1870</v>
      </c>
      <c r="J76" s="46">
        <v>1870</v>
      </c>
      <c r="K76" s="46">
        <v>0</v>
      </c>
      <c r="L76" s="46">
        <v>0</v>
      </c>
      <c r="M76" s="46">
        <v>0</v>
      </c>
      <c r="N76" s="46">
        <v>0</v>
      </c>
      <c r="O76" s="46">
        <v>0</v>
      </c>
      <c r="P76" s="46">
        <v>0</v>
      </c>
      <c r="Q76" s="46">
        <v>0</v>
      </c>
      <c r="R76" s="47">
        <v>0</v>
      </c>
      <c r="S76" s="47">
        <f t="shared" si="34"/>
        <v>0</v>
      </c>
      <c r="T76" s="112">
        <f t="shared" si="35"/>
        <v>100</v>
      </c>
      <c r="U76" s="48">
        <f t="shared" si="36"/>
        <v>1870</v>
      </c>
      <c r="V76" s="48"/>
      <c r="W76" s="120"/>
      <c r="X76" s="121"/>
      <c r="Y76" s="98"/>
      <c r="Z76" s="98"/>
      <c r="AA76" s="98"/>
      <c r="AB76" s="98"/>
      <c r="AC76" s="98"/>
      <c r="AD76" s="98"/>
      <c r="AE76" s="98"/>
      <c r="AF76" s="98"/>
      <c r="AG76" s="98"/>
      <c r="AH76" s="98"/>
      <c r="AI76" s="98"/>
      <c r="AJ76" s="98"/>
      <c r="AK76" s="98"/>
      <c r="AL76" s="98"/>
      <c r="AM76" s="98"/>
      <c r="AN76" s="98"/>
    </row>
    <row r="77" spans="1:40" s="97" customFormat="1" ht="16.5" customHeight="1">
      <c r="A77" s="44">
        <v>8</v>
      </c>
      <c r="B77" s="107" t="s">
        <v>195</v>
      </c>
      <c r="C77" s="46">
        <f t="shared" si="31"/>
        <v>600</v>
      </c>
      <c r="D77" s="46">
        <v>0</v>
      </c>
      <c r="E77" s="46">
        <v>600</v>
      </c>
      <c r="F77" s="46">
        <v>0</v>
      </c>
      <c r="G77" s="46"/>
      <c r="H77" s="46">
        <f t="shared" si="32"/>
        <v>600</v>
      </c>
      <c r="I77" s="46">
        <f t="shared" si="33"/>
        <v>600</v>
      </c>
      <c r="J77" s="46">
        <v>600</v>
      </c>
      <c r="K77" s="46">
        <v>0</v>
      </c>
      <c r="L77" s="46">
        <v>0</v>
      </c>
      <c r="M77" s="46">
        <v>0</v>
      </c>
      <c r="N77" s="46">
        <v>0</v>
      </c>
      <c r="O77" s="46">
        <v>0</v>
      </c>
      <c r="P77" s="46">
        <v>0</v>
      </c>
      <c r="Q77" s="46">
        <v>0</v>
      </c>
      <c r="R77" s="47">
        <v>0</v>
      </c>
      <c r="S77" s="47">
        <f t="shared" si="34"/>
        <v>0</v>
      </c>
      <c r="T77" s="112">
        <f t="shared" si="35"/>
        <v>100</v>
      </c>
      <c r="U77" s="48">
        <f t="shared" si="36"/>
        <v>600</v>
      </c>
      <c r="V77" s="48"/>
      <c r="W77" s="120"/>
      <c r="X77" s="121"/>
      <c r="Y77" s="98"/>
      <c r="Z77" s="98"/>
      <c r="AA77" s="98"/>
      <c r="AB77" s="98"/>
      <c r="AC77" s="98"/>
      <c r="AD77" s="98"/>
      <c r="AE77" s="98"/>
      <c r="AF77" s="98"/>
      <c r="AG77" s="98"/>
      <c r="AH77" s="98"/>
      <c r="AI77" s="98"/>
      <c r="AJ77" s="98"/>
      <c r="AK77" s="98"/>
      <c r="AL77" s="98"/>
      <c r="AM77" s="98"/>
      <c r="AN77" s="98"/>
    </row>
    <row r="78" spans="1:40" s="97" customFormat="1" ht="16.5" customHeight="1">
      <c r="A78" s="44">
        <v>9</v>
      </c>
      <c r="B78" s="107" t="s">
        <v>196</v>
      </c>
      <c r="C78" s="46">
        <f t="shared" si="31"/>
        <v>700</v>
      </c>
      <c r="D78" s="46">
        <v>0</v>
      </c>
      <c r="E78" s="46">
        <v>700</v>
      </c>
      <c r="F78" s="46">
        <v>0</v>
      </c>
      <c r="G78" s="46"/>
      <c r="H78" s="46">
        <f t="shared" si="32"/>
        <v>700</v>
      </c>
      <c r="I78" s="46">
        <f t="shared" si="33"/>
        <v>700</v>
      </c>
      <c r="J78" s="46">
        <v>700</v>
      </c>
      <c r="K78" s="46">
        <v>0</v>
      </c>
      <c r="L78" s="46">
        <v>0</v>
      </c>
      <c r="M78" s="46">
        <v>0</v>
      </c>
      <c r="N78" s="46">
        <v>0</v>
      </c>
      <c r="O78" s="46">
        <v>0</v>
      </c>
      <c r="P78" s="46">
        <v>0</v>
      </c>
      <c r="Q78" s="46">
        <v>0</v>
      </c>
      <c r="R78" s="47">
        <v>0</v>
      </c>
      <c r="S78" s="47">
        <f t="shared" si="34"/>
        <v>0</v>
      </c>
      <c r="T78" s="112">
        <f t="shared" si="35"/>
        <v>100</v>
      </c>
      <c r="U78" s="48">
        <f t="shared" si="36"/>
        <v>700</v>
      </c>
      <c r="V78" s="48"/>
      <c r="W78" s="120"/>
      <c r="X78" s="121"/>
      <c r="Y78" s="98"/>
      <c r="Z78" s="98"/>
      <c r="AA78" s="98"/>
      <c r="AB78" s="98"/>
      <c r="AC78" s="98"/>
      <c r="AD78" s="98"/>
      <c r="AE78" s="98"/>
      <c r="AF78" s="98"/>
      <c r="AG78" s="98"/>
      <c r="AH78" s="98"/>
      <c r="AI78" s="98"/>
      <c r="AJ78" s="98"/>
      <c r="AK78" s="98"/>
      <c r="AL78" s="98"/>
      <c r="AM78" s="98"/>
      <c r="AN78" s="98"/>
    </row>
    <row r="79" spans="1:40" s="97" customFormat="1" ht="16.5" customHeight="1">
      <c r="A79" s="44"/>
      <c r="B79" s="107"/>
      <c r="C79" s="46">
        <f t="shared" si="31"/>
        <v>0</v>
      </c>
      <c r="D79" s="46"/>
      <c r="E79" s="46"/>
      <c r="F79" s="46"/>
      <c r="G79" s="46"/>
      <c r="H79" s="46">
        <f t="shared" si="32"/>
        <v>0</v>
      </c>
      <c r="I79" s="46">
        <f t="shared" si="33"/>
        <v>0</v>
      </c>
      <c r="J79" s="46"/>
      <c r="K79" s="46"/>
      <c r="L79" s="46"/>
      <c r="M79" s="46"/>
      <c r="N79" s="46"/>
      <c r="O79" s="46"/>
      <c r="P79" s="46"/>
      <c r="Q79" s="46"/>
      <c r="R79" s="47"/>
      <c r="S79" s="47">
        <f t="shared" si="34"/>
        <v>0</v>
      </c>
      <c r="T79" s="112"/>
      <c r="U79" s="48">
        <f t="shared" si="36"/>
        <v>0</v>
      </c>
      <c r="V79" s="48"/>
      <c r="W79" s="120"/>
      <c r="X79" s="121"/>
      <c r="Y79" s="98"/>
      <c r="Z79" s="98"/>
      <c r="AA79" s="98"/>
      <c r="AB79" s="98"/>
      <c r="AC79" s="98"/>
      <c r="AD79" s="98"/>
      <c r="AE79" s="98"/>
      <c r="AF79" s="98"/>
      <c r="AG79" s="98"/>
      <c r="AH79" s="98"/>
      <c r="AI79" s="98"/>
      <c r="AJ79" s="98"/>
      <c r="AK79" s="98"/>
      <c r="AL79" s="98"/>
      <c r="AM79" s="98"/>
      <c r="AN79" s="98"/>
    </row>
    <row r="80" spans="1:40" s="128" customFormat="1" ht="16.5" customHeight="1">
      <c r="A80" s="118" t="s">
        <v>102</v>
      </c>
      <c r="B80" s="129" t="s">
        <v>103</v>
      </c>
      <c r="C80" s="117">
        <f>SUM(C81:C87)</f>
        <v>71648912</v>
      </c>
      <c r="D80" s="117">
        <f>SUM(D81:D87)</f>
        <v>42720240</v>
      </c>
      <c r="E80" s="117">
        <f>SUM(E81:E87)</f>
        <v>28928672</v>
      </c>
      <c r="F80" s="117">
        <f>SUM(F81:F87)</f>
        <v>999072</v>
      </c>
      <c r="G80" s="117">
        <f>SUM(G81:G87)</f>
        <v>0</v>
      </c>
      <c r="H80" s="117">
        <f t="shared" si="32"/>
        <v>70649840</v>
      </c>
      <c r="I80" s="117">
        <f t="shared" si="33"/>
        <v>41765137</v>
      </c>
      <c r="J80" s="117">
        <f aca="true" t="shared" si="37" ref="J80:R80">SUM(J81:J87)</f>
        <v>2377137</v>
      </c>
      <c r="K80" s="117">
        <f t="shared" si="37"/>
        <v>272026</v>
      </c>
      <c r="L80" s="117">
        <f t="shared" si="37"/>
        <v>0</v>
      </c>
      <c r="M80" s="117">
        <f t="shared" si="37"/>
        <v>38346374</v>
      </c>
      <c r="N80" s="117">
        <f t="shared" si="37"/>
        <v>769600</v>
      </c>
      <c r="O80" s="117">
        <f t="shared" si="37"/>
        <v>0</v>
      </c>
      <c r="P80" s="117">
        <f t="shared" si="37"/>
        <v>0</v>
      </c>
      <c r="Q80" s="117">
        <f t="shared" si="37"/>
        <v>0</v>
      </c>
      <c r="R80" s="117">
        <f t="shared" si="37"/>
        <v>28884703</v>
      </c>
      <c r="S80" s="124">
        <f t="shared" si="34"/>
        <v>68000677</v>
      </c>
      <c r="T80" s="125">
        <f t="shared" si="35"/>
        <v>6.343000862178425</v>
      </c>
      <c r="U80" s="126">
        <f t="shared" si="36"/>
        <v>71648912</v>
      </c>
      <c r="V80" s="126"/>
      <c r="W80" s="120"/>
      <c r="X80" s="121"/>
      <c r="Y80" s="127"/>
      <c r="Z80" s="127"/>
      <c r="AA80" s="127"/>
      <c r="AB80" s="127"/>
      <c r="AC80" s="127"/>
      <c r="AD80" s="127"/>
      <c r="AE80" s="127"/>
      <c r="AF80" s="127"/>
      <c r="AG80" s="127"/>
      <c r="AH80" s="127"/>
      <c r="AI80" s="127"/>
      <c r="AJ80" s="127"/>
      <c r="AK80" s="127"/>
      <c r="AL80" s="127"/>
      <c r="AM80" s="127"/>
      <c r="AN80" s="127"/>
    </row>
    <row r="81" spans="1:40" s="97" customFormat="1" ht="16.5" customHeight="1">
      <c r="A81" s="44" t="s">
        <v>26</v>
      </c>
      <c r="B81" s="107" t="s">
        <v>129</v>
      </c>
      <c r="C81" s="46">
        <f aca="true" t="shared" si="38" ref="C81:C87">SUM(D81:E81)</f>
        <v>10272797</v>
      </c>
      <c r="D81" s="46">
        <v>6818761</v>
      </c>
      <c r="E81" s="46">
        <v>3454036</v>
      </c>
      <c r="F81" s="46">
        <v>0</v>
      </c>
      <c r="G81" s="46">
        <v>0</v>
      </c>
      <c r="H81" s="46">
        <f t="shared" si="32"/>
        <v>10272797</v>
      </c>
      <c r="I81" s="46">
        <f t="shared" si="33"/>
        <v>4565342</v>
      </c>
      <c r="J81" s="46">
        <v>152510</v>
      </c>
      <c r="K81" s="46">
        <v>0</v>
      </c>
      <c r="L81" s="46">
        <v>0</v>
      </c>
      <c r="M81" s="46">
        <v>4412832</v>
      </c>
      <c r="N81" s="46">
        <v>0</v>
      </c>
      <c r="O81" s="46">
        <v>0</v>
      </c>
      <c r="P81" s="46">
        <v>0</v>
      </c>
      <c r="Q81" s="46">
        <v>0</v>
      </c>
      <c r="R81" s="47">
        <v>5707455</v>
      </c>
      <c r="S81" s="47">
        <f t="shared" si="34"/>
        <v>10120287</v>
      </c>
      <c r="T81" s="112">
        <f t="shared" si="35"/>
        <v>3.3406040555121606</v>
      </c>
      <c r="U81" s="48">
        <f t="shared" si="36"/>
        <v>10272797</v>
      </c>
      <c r="V81" s="48"/>
      <c r="W81" s="120"/>
      <c r="X81" s="121"/>
      <c r="Y81" s="98"/>
      <c r="Z81" s="98"/>
      <c r="AA81" s="98"/>
      <c r="AB81" s="98"/>
      <c r="AC81" s="98"/>
      <c r="AD81" s="98"/>
      <c r="AE81" s="98"/>
      <c r="AF81" s="98"/>
      <c r="AG81" s="98"/>
      <c r="AH81" s="98"/>
      <c r="AI81" s="98"/>
      <c r="AJ81" s="98"/>
      <c r="AK81" s="98"/>
      <c r="AL81" s="98"/>
      <c r="AM81" s="98"/>
      <c r="AN81" s="98"/>
    </row>
    <row r="82" spans="1:40" s="97" customFormat="1" ht="16.5" customHeight="1">
      <c r="A82" s="44" t="s">
        <v>27</v>
      </c>
      <c r="B82" s="107" t="s">
        <v>126</v>
      </c>
      <c r="C82" s="46">
        <f t="shared" si="38"/>
        <v>35131876</v>
      </c>
      <c r="D82" s="46">
        <v>19181904</v>
      </c>
      <c r="E82" s="46">
        <v>15949972</v>
      </c>
      <c r="F82" s="46">
        <v>755486</v>
      </c>
      <c r="G82" s="46"/>
      <c r="H82" s="46">
        <f t="shared" si="32"/>
        <v>34376390</v>
      </c>
      <c r="I82" s="46">
        <f t="shared" si="33"/>
        <v>23312330</v>
      </c>
      <c r="J82" s="46">
        <v>1138072</v>
      </c>
      <c r="K82" s="46">
        <v>38000</v>
      </c>
      <c r="L82" s="46"/>
      <c r="M82" s="46">
        <v>22136258</v>
      </c>
      <c r="N82" s="46"/>
      <c r="O82" s="46"/>
      <c r="P82" s="46"/>
      <c r="Q82" s="46"/>
      <c r="R82" s="47">
        <v>11064060</v>
      </c>
      <c r="S82" s="47">
        <f t="shared" si="34"/>
        <v>33200318</v>
      </c>
      <c r="T82" s="112">
        <f t="shared" si="35"/>
        <v>5.04484965681251</v>
      </c>
      <c r="U82" s="48">
        <f t="shared" si="36"/>
        <v>35131876</v>
      </c>
      <c r="V82" s="48"/>
      <c r="W82" s="120"/>
      <c r="X82" s="121"/>
      <c r="Y82" s="98"/>
      <c r="Z82" s="98"/>
      <c r="AA82" s="98"/>
      <c r="AB82" s="98"/>
      <c r="AC82" s="98"/>
      <c r="AD82" s="98"/>
      <c r="AE82" s="98"/>
      <c r="AF82" s="98"/>
      <c r="AG82" s="98"/>
      <c r="AH82" s="98"/>
      <c r="AI82" s="98"/>
      <c r="AJ82" s="98"/>
      <c r="AK82" s="98"/>
      <c r="AL82" s="98"/>
      <c r="AM82" s="98"/>
      <c r="AN82" s="98"/>
    </row>
    <row r="83" spans="1:40" s="97" customFormat="1" ht="16.5" customHeight="1">
      <c r="A83" s="44" t="s">
        <v>28</v>
      </c>
      <c r="B83" s="107" t="s">
        <v>125</v>
      </c>
      <c r="C83" s="46">
        <f t="shared" si="38"/>
        <v>4466203</v>
      </c>
      <c r="D83" s="46">
        <v>3561535</v>
      </c>
      <c r="E83" s="46">
        <v>904668</v>
      </c>
      <c r="F83" s="46">
        <v>0</v>
      </c>
      <c r="G83" s="46">
        <v>0</v>
      </c>
      <c r="H83" s="46">
        <f t="shared" si="32"/>
        <v>4466203</v>
      </c>
      <c r="I83" s="46">
        <f t="shared" si="33"/>
        <v>1995129</v>
      </c>
      <c r="J83" s="46">
        <v>156680</v>
      </c>
      <c r="K83" s="46">
        <v>0</v>
      </c>
      <c r="L83" s="46">
        <v>0</v>
      </c>
      <c r="M83" s="46">
        <v>1538449</v>
      </c>
      <c r="N83" s="46">
        <v>300000</v>
      </c>
      <c r="O83" s="46"/>
      <c r="P83" s="46"/>
      <c r="Q83" s="46"/>
      <c r="R83" s="47">
        <v>2471074</v>
      </c>
      <c r="S83" s="47">
        <f t="shared" si="34"/>
        <v>4309523</v>
      </c>
      <c r="T83" s="112">
        <f t="shared" si="35"/>
        <v>7.853126289077047</v>
      </c>
      <c r="U83" s="48">
        <f t="shared" si="36"/>
        <v>4466203</v>
      </c>
      <c r="V83" s="48"/>
      <c r="W83" s="120"/>
      <c r="X83" s="121"/>
      <c r="Y83" s="98"/>
      <c r="Z83" s="98"/>
      <c r="AA83" s="98"/>
      <c r="AB83" s="98"/>
      <c r="AC83" s="98"/>
      <c r="AD83" s="98"/>
      <c r="AE83" s="98"/>
      <c r="AF83" s="98"/>
      <c r="AG83" s="98"/>
      <c r="AH83" s="98"/>
      <c r="AI83" s="98"/>
      <c r="AJ83" s="98"/>
      <c r="AK83" s="98"/>
      <c r="AL83" s="98"/>
      <c r="AM83" s="98"/>
      <c r="AN83" s="98"/>
    </row>
    <row r="84" spans="1:40" s="97" customFormat="1" ht="16.5" customHeight="1">
      <c r="A84" s="44" t="s">
        <v>39</v>
      </c>
      <c r="B84" s="107" t="s">
        <v>128</v>
      </c>
      <c r="C84" s="46">
        <f t="shared" si="38"/>
        <v>13062449</v>
      </c>
      <c r="D84" s="46">
        <v>8254099</v>
      </c>
      <c r="E84" s="46">
        <v>4808350</v>
      </c>
      <c r="F84" s="46">
        <v>243286</v>
      </c>
      <c r="G84" s="46"/>
      <c r="H84" s="46">
        <f t="shared" si="32"/>
        <v>12819163</v>
      </c>
      <c r="I84" s="46">
        <f t="shared" si="33"/>
        <v>7070861</v>
      </c>
      <c r="J84" s="46">
        <v>404647</v>
      </c>
      <c r="K84" s="46">
        <v>234026</v>
      </c>
      <c r="L84" s="46"/>
      <c r="M84" s="46">
        <v>5962588</v>
      </c>
      <c r="N84" s="46">
        <v>469600</v>
      </c>
      <c r="O84" s="46"/>
      <c r="P84" s="46"/>
      <c r="Q84" s="46"/>
      <c r="R84" s="47">
        <v>5748302</v>
      </c>
      <c r="S84" s="47">
        <f t="shared" si="34"/>
        <v>12180490</v>
      </c>
      <c r="T84" s="112">
        <f t="shared" si="35"/>
        <v>9.032464363250812</v>
      </c>
      <c r="U84" s="48">
        <f t="shared" si="36"/>
        <v>13062449</v>
      </c>
      <c r="V84" s="48"/>
      <c r="W84" s="120"/>
      <c r="X84" s="121"/>
      <c r="Y84" s="98"/>
      <c r="Z84" s="98"/>
      <c r="AA84" s="98"/>
      <c r="AB84" s="98"/>
      <c r="AC84" s="98"/>
      <c r="AD84" s="98"/>
      <c r="AE84" s="98"/>
      <c r="AF84" s="98"/>
      <c r="AG84" s="98"/>
      <c r="AH84" s="98"/>
      <c r="AI84" s="98"/>
      <c r="AJ84" s="98"/>
      <c r="AK84" s="98"/>
      <c r="AL84" s="98"/>
      <c r="AM84" s="98"/>
      <c r="AN84" s="98"/>
    </row>
    <row r="85" spans="1:40" s="97" customFormat="1" ht="16.5" customHeight="1">
      <c r="A85" s="44" t="s">
        <v>40</v>
      </c>
      <c r="B85" s="107" t="s">
        <v>197</v>
      </c>
      <c r="C85" s="46">
        <f>SUM(D85:E85)</f>
        <v>3052653</v>
      </c>
      <c r="D85" s="46">
        <v>0</v>
      </c>
      <c r="E85" s="46">
        <v>3052653</v>
      </c>
      <c r="F85" s="46">
        <v>0</v>
      </c>
      <c r="G85" s="46"/>
      <c r="H85" s="46">
        <f>SUM(J85:R85)</f>
        <v>3052653</v>
      </c>
      <c r="I85" s="46">
        <f>SUM(J85:Q85)</f>
        <v>3052653</v>
      </c>
      <c r="J85" s="46">
        <v>138070</v>
      </c>
      <c r="K85" s="46"/>
      <c r="L85" s="46"/>
      <c r="M85" s="46">
        <v>2914583</v>
      </c>
      <c r="N85" s="46"/>
      <c r="O85" s="46"/>
      <c r="P85" s="46"/>
      <c r="Q85" s="46"/>
      <c r="R85" s="47">
        <v>0</v>
      </c>
      <c r="S85" s="47">
        <f>SUM(M85:R85)</f>
        <v>2914583</v>
      </c>
      <c r="T85" s="112">
        <f>(K85+L85+J85)/I85*100</f>
        <v>4.522951019981636</v>
      </c>
      <c r="U85" s="48">
        <f>SUM(F85:H85)</f>
        <v>3052653</v>
      </c>
      <c r="V85" s="48"/>
      <c r="W85" s="120"/>
      <c r="X85" s="121"/>
      <c r="Y85" s="98"/>
      <c r="Z85" s="98"/>
      <c r="AA85" s="98"/>
      <c r="AB85" s="98"/>
      <c r="AC85" s="98"/>
      <c r="AD85" s="98"/>
      <c r="AE85" s="98"/>
      <c r="AF85" s="98"/>
      <c r="AG85" s="98"/>
      <c r="AH85" s="98"/>
      <c r="AI85" s="98"/>
      <c r="AJ85" s="98"/>
      <c r="AK85" s="98"/>
      <c r="AL85" s="98"/>
      <c r="AM85" s="98"/>
      <c r="AN85" s="98"/>
    </row>
    <row r="86" spans="1:40" s="97" customFormat="1" ht="16.5" customHeight="1">
      <c r="A86" s="44">
        <v>6</v>
      </c>
      <c r="B86" s="107" t="s">
        <v>127</v>
      </c>
      <c r="C86" s="46">
        <f t="shared" si="38"/>
        <v>5662934</v>
      </c>
      <c r="D86" s="46">
        <v>4903941</v>
      </c>
      <c r="E86" s="46">
        <v>758993</v>
      </c>
      <c r="F86" s="46">
        <v>300</v>
      </c>
      <c r="G86" s="46"/>
      <c r="H86" s="46">
        <f t="shared" si="32"/>
        <v>5662634</v>
      </c>
      <c r="I86" s="46">
        <f t="shared" si="33"/>
        <v>1768822</v>
      </c>
      <c r="J86" s="46">
        <v>387158</v>
      </c>
      <c r="K86" s="46"/>
      <c r="L86" s="46"/>
      <c r="M86" s="46">
        <v>1381664</v>
      </c>
      <c r="N86" s="46"/>
      <c r="O86" s="46"/>
      <c r="P86" s="46"/>
      <c r="Q86" s="46"/>
      <c r="R86" s="47">
        <v>3893812</v>
      </c>
      <c r="S86" s="47">
        <f t="shared" si="34"/>
        <v>5275476</v>
      </c>
      <c r="T86" s="112">
        <f t="shared" si="35"/>
        <v>21.88790053493229</v>
      </c>
      <c r="U86" s="48">
        <f t="shared" si="36"/>
        <v>5662934</v>
      </c>
      <c r="V86" s="48"/>
      <c r="W86" s="120"/>
      <c r="X86" s="121"/>
      <c r="Y86" s="98"/>
      <c r="Z86" s="98"/>
      <c r="AA86" s="98"/>
      <c r="AB86" s="98"/>
      <c r="AC86" s="98"/>
      <c r="AD86" s="98"/>
      <c r="AE86" s="98"/>
      <c r="AF86" s="98"/>
      <c r="AG86" s="98"/>
      <c r="AH86" s="98"/>
      <c r="AI86" s="98"/>
      <c r="AJ86" s="98"/>
      <c r="AK86" s="98"/>
      <c r="AL86" s="98"/>
      <c r="AM86" s="98"/>
      <c r="AN86" s="98"/>
    </row>
    <row r="87" spans="1:40" s="97" customFormat="1" ht="16.5" customHeight="1">
      <c r="A87" s="44"/>
      <c r="B87" s="107"/>
      <c r="C87" s="46">
        <f t="shared" si="38"/>
        <v>0</v>
      </c>
      <c r="D87" s="46"/>
      <c r="E87" s="46"/>
      <c r="F87" s="46"/>
      <c r="G87" s="46"/>
      <c r="H87" s="46">
        <f t="shared" si="32"/>
        <v>0</v>
      </c>
      <c r="I87" s="46">
        <f t="shared" si="33"/>
        <v>0</v>
      </c>
      <c r="J87" s="46"/>
      <c r="K87" s="46"/>
      <c r="L87" s="46"/>
      <c r="M87" s="46"/>
      <c r="N87" s="46"/>
      <c r="O87" s="46"/>
      <c r="P87" s="46"/>
      <c r="Q87" s="46"/>
      <c r="R87" s="47"/>
      <c r="S87" s="47">
        <f t="shared" si="34"/>
        <v>0</v>
      </c>
      <c r="T87" s="112"/>
      <c r="U87" s="48">
        <f t="shared" si="36"/>
        <v>0</v>
      </c>
      <c r="V87" s="48"/>
      <c r="W87" s="120"/>
      <c r="X87" s="121"/>
      <c r="Y87" s="98"/>
      <c r="Z87" s="98"/>
      <c r="AA87" s="98"/>
      <c r="AB87" s="98"/>
      <c r="AC87" s="98"/>
      <c r="AD87" s="98"/>
      <c r="AE87" s="98"/>
      <c r="AF87" s="98"/>
      <c r="AG87" s="98"/>
      <c r="AH87" s="98"/>
      <c r="AI87" s="98"/>
      <c r="AJ87" s="98"/>
      <c r="AK87" s="98"/>
      <c r="AL87" s="98"/>
      <c r="AM87" s="98"/>
      <c r="AN87" s="98"/>
    </row>
    <row r="88" spans="1:40" s="128" customFormat="1" ht="16.5" customHeight="1">
      <c r="A88" s="118" t="s">
        <v>104</v>
      </c>
      <c r="B88" s="129" t="s">
        <v>105</v>
      </c>
      <c r="C88" s="117">
        <f>SUM(C89:C95)</f>
        <v>88102706</v>
      </c>
      <c r="D88" s="117">
        <f>SUM(D89:D95)</f>
        <v>59550582</v>
      </c>
      <c r="E88" s="117">
        <f>SUM(E89:E95)</f>
        <v>28552124</v>
      </c>
      <c r="F88" s="117">
        <f>SUM(F89:F95)</f>
        <v>259187</v>
      </c>
      <c r="G88" s="117">
        <f>SUM(G89:G95)</f>
        <v>0</v>
      </c>
      <c r="H88" s="117">
        <f t="shared" si="32"/>
        <v>87843519</v>
      </c>
      <c r="I88" s="117">
        <f t="shared" si="33"/>
        <v>48458881</v>
      </c>
      <c r="J88" s="117">
        <f aca="true" t="shared" si="39" ref="J88:R88">SUM(J89:J95)</f>
        <v>5803735</v>
      </c>
      <c r="K88" s="117">
        <f t="shared" si="39"/>
        <v>1162369</v>
      </c>
      <c r="L88" s="117">
        <f t="shared" si="39"/>
        <v>0</v>
      </c>
      <c r="M88" s="117">
        <f t="shared" si="39"/>
        <v>38815803</v>
      </c>
      <c r="N88" s="117">
        <f t="shared" si="39"/>
        <v>2618083</v>
      </c>
      <c r="O88" s="117">
        <f t="shared" si="39"/>
        <v>58891</v>
      </c>
      <c r="P88" s="117">
        <f t="shared" si="39"/>
        <v>0</v>
      </c>
      <c r="Q88" s="117">
        <f t="shared" si="39"/>
        <v>0</v>
      </c>
      <c r="R88" s="117">
        <f t="shared" si="39"/>
        <v>39384638</v>
      </c>
      <c r="S88" s="124">
        <f t="shared" si="34"/>
        <v>80877415</v>
      </c>
      <c r="T88" s="125">
        <f t="shared" si="35"/>
        <v>14.375288608088162</v>
      </c>
      <c r="U88" s="126">
        <f t="shared" si="36"/>
        <v>88102706</v>
      </c>
      <c r="V88" s="126"/>
      <c r="W88" s="120"/>
      <c r="X88" s="121"/>
      <c r="Y88" s="127"/>
      <c r="Z88" s="127"/>
      <c r="AA88" s="127"/>
      <c r="AB88" s="127"/>
      <c r="AC88" s="127"/>
      <c r="AD88" s="127"/>
      <c r="AE88" s="127"/>
      <c r="AF88" s="127"/>
      <c r="AG88" s="127"/>
      <c r="AH88" s="127"/>
      <c r="AI88" s="127"/>
      <c r="AJ88" s="127"/>
      <c r="AK88" s="127"/>
      <c r="AL88" s="127"/>
      <c r="AM88" s="127"/>
      <c r="AN88" s="127"/>
    </row>
    <row r="89" spans="1:40" s="97" customFormat="1" ht="16.5" customHeight="1">
      <c r="A89" s="44" t="s">
        <v>26</v>
      </c>
      <c r="B89" s="107" t="s">
        <v>141</v>
      </c>
      <c r="C89" s="46">
        <f aca="true" t="shared" si="40" ref="C89:C95">SUM(D89:E89)</f>
        <v>7200</v>
      </c>
      <c r="D89" s="46">
        <v>0</v>
      </c>
      <c r="E89" s="46">
        <v>7200</v>
      </c>
      <c r="F89" s="46">
        <v>0</v>
      </c>
      <c r="G89" s="46">
        <v>0</v>
      </c>
      <c r="H89" s="46">
        <f t="shared" si="32"/>
        <v>7200</v>
      </c>
      <c r="I89" s="46">
        <f t="shared" si="33"/>
        <v>7200</v>
      </c>
      <c r="J89" s="46">
        <v>7200</v>
      </c>
      <c r="K89" s="46">
        <v>0</v>
      </c>
      <c r="L89" s="46">
        <v>0</v>
      </c>
      <c r="M89" s="46">
        <v>0</v>
      </c>
      <c r="N89" s="46">
        <v>0</v>
      </c>
      <c r="O89" s="46">
        <v>0</v>
      </c>
      <c r="P89" s="46">
        <v>0</v>
      </c>
      <c r="Q89" s="46">
        <v>0</v>
      </c>
      <c r="R89" s="47">
        <v>0</v>
      </c>
      <c r="S89" s="47">
        <f t="shared" si="34"/>
        <v>0</v>
      </c>
      <c r="T89" s="112">
        <f t="shared" si="35"/>
        <v>100</v>
      </c>
      <c r="U89" s="48">
        <f t="shared" si="36"/>
        <v>7200</v>
      </c>
      <c r="V89" s="48"/>
      <c r="W89" s="120"/>
      <c r="X89" s="121"/>
      <c r="Y89" s="98"/>
      <c r="Z89" s="98"/>
      <c r="AA89" s="98"/>
      <c r="AB89" s="98"/>
      <c r="AC89" s="98"/>
      <c r="AD89" s="98"/>
      <c r="AE89" s="98"/>
      <c r="AF89" s="98"/>
      <c r="AG89" s="98"/>
      <c r="AH89" s="98"/>
      <c r="AI89" s="98"/>
      <c r="AJ89" s="98"/>
      <c r="AK89" s="98"/>
      <c r="AL89" s="98"/>
      <c r="AM89" s="98"/>
      <c r="AN89" s="98"/>
    </row>
    <row r="90" spans="1:40" s="97" customFormat="1" ht="16.5" customHeight="1">
      <c r="A90" s="44" t="s">
        <v>27</v>
      </c>
      <c r="B90" s="107" t="s">
        <v>140</v>
      </c>
      <c r="C90" s="46">
        <f t="shared" si="40"/>
        <v>23481126</v>
      </c>
      <c r="D90" s="46">
        <v>11525195</v>
      </c>
      <c r="E90" s="46">
        <v>11955931</v>
      </c>
      <c r="F90" s="46">
        <v>0</v>
      </c>
      <c r="G90" s="46">
        <v>0</v>
      </c>
      <c r="H90" s="46">
        <f t="shared" si="32"/>
        <v>23481126</v>
      </c>
      <c r="I90" s="46">
        <f t="shared" si="33"/>
        <v>11499015</v>
      </c>
      <c r="J90" s="46">
        <v>2224967</v>
      </c>
      <c r="K90" s="46">
        <v>64600</v>
      </c>
      <c r="L90" s="46">
        <v>0</v>
      </c>
      <c r="M90" s="46">
        <v>9204166</v>
      </c>
      <c r="N90" s="46">
        <v>0</v>
      </c>
      <c r="O90" s="46">
        <v>5282</v>
      </c>
      <c r="P90" s="46">
        <v>0</v>
      </c>
      <c r="Q90" s="46">
        <v>0</v>
      </c>
      <c r="R90" s="47">
        <v>11982111</v>
      </c>
      <c r="S90" s="47">
        <f t="shared" si="34"/>
        <v>21191559</v>
      </c>
      <c r="T90" s="112">
        <f t="shared" si="35"/>
        <v>19.910983679906497</v>
      </c>
      <c r="U90" s="48">
        <f t="shared" si="36"/>
        <v>23481126</v>
      </c>
      <c r="V90" s="48"/>
      <c r="W90" s="120"/>
      <c r="X90" s="121"/>
      <c r="Y90" s="98"/>
      <c r="Z90" s="98"/>
      <c r="AA90" s="98"/>
      <c r="AB90" s="98"/>
      <c r="AC90" s="98"/>
      <c r="AD90" s="98"/>
      <c r="AE90" s="98"/>
      <c r="AF90" s="98"/>
      <c r="AG90" s="98"/>
      <c r="AH90" s="98"/>
      <c r="AI90" s="98"/>
      <c r="AJ90" s="98"/>
      <c r="AK90" s="98"/>
      <c r="AL90" s="98"/>
      <c r="AM90" s="98"/>
      <c r="AN90" s="98"/>
    </row>
    <row r="91" spans="1:40" s="97" customFormat="1" ht="16.5" customHeight="1">
      <c r="A91" s="44" t="s">
        <v>28</v>
      </c>
      <c r="B91" s="107" t="s">
        <v>142</v>
      </c>
      <c r="C91" s="46">
        <f t="shared" si="40"/>
        <v>10069059</v>
      </c>
      <c r="D91" s="46">
        <v>6364458</v>
      </c>
      <c r="E91" s="46">
        <v>3704601</v>
      </c>
      <c r="F91" s="46">
        <v>0</v>
      </c>
      <c r="G91" s="46">
        <v>0</v>
      </c>
      <c r="H91" s="46">
        <f t="shared" si="32"/>
        <v>10069059</v>
      </c>
      <c r="I91" s="46">
        <f t="shared" si="33"/>
        <v>8299153</v>
      </c>
      <c r="J91" s="46">
        <v>120602</v>
      </c>
      <c r="K91" s="46">
        <v>138146</v>
      </c>
      <c r="L91" s="46">
        <v>0</v>
      </c>
      <c r="M91" s="46">
        <v>7916530</v>
      </c>
      <c r="N91" s="46">
        <v>123875</v>
      </c>
      <c r="O91" s="46">
        <v>0</v>
      </c>
      <c r="P91" s="46">
        <v>0</v>
      </c>
      <c r="Q91" s="46">
        <v>0</v>
      </c>
      <c r="R91" s="47">
        <v>1769906</v>
      </c>
      <c r="S91" s="47">
        <f t="shared" si="34"/>
        <v>9810311</v>
      </c>
      <c r="T91" s="112">
        <f t="shared" si="35"/>
        <v>3.117763945308636</v>
      </c>
      <c r="U91" s="48">
        <f t="shared" si="36"/>
        <v>10069059</v>
      </c>
      <c r="V91" s="48"/>
      <c r="W91" s="120"/>
      <c r="X91" s="121"/>
      <c r="Y91" s="98"/>
      <c r="Z91" s="98"/>
      <c r="AA91" s="98"/>
      <c r="AB91" s="98"/>
      <c r="AC91" s="98"/>
      <c r="AD91" s="98"/>
      <c r="AE91" s="98"/>
      <c r="AF91" s="98"/>
      <c r="AG91" s="98"/>
      <c r="AH91" s="98"/>
      <c r="AI91" s="98"/>
      <c r="AJ91" s="98"/>
      <c r="AK91" s="98"/>
      <c r="AL91" s="98"/>
      <c r="AM91" s="98"/>
      <c r="AN91" s="98"/>
    </row>
    <row r="92" spans="1:40" s="97" customFormat="1" ht="16.5" customHeight="1">
      <c r="A92" s="44" t="s">
        <v>39</v>
      </c>
      <c r="B92" s="107" t="s">
        <v>143</v>
      </c>
      <c r="C92" s="46">
        <f t="shared" si="40"/>
        <v>6496705</v>
      </c>
      <c r="D92" s="46">
        <v>4830860</v>
      </c>
      <c r="E92" s="46">
        <v>1665845</v>
      </c>
      <c r="F92" s="46">
        <v>1800</v>
      </c>
      <c r="G92" s="46">
        <v>0</v>
      </c>
      <c r="H92" s="46">
        <f t="shared" si="32"/>
        <v>6494905</v>
      </c>
      <c r="I92" s="46">
        <f t="shared" si="33"/>
        <v>3919065</v>
      </c>
      <c r="J92" s="46">
        <v>440311</v>
      </c>
      <c r="K92" s="46">
        <v>25001</v>
      </c>
      <c r="L92" s="46">
        <v>0</v>
      </c>
      <c r="M92" s="46">
        <v>2825814</v>
      </c>
      <c r="N92" s="46">
        <v>627939</v>
      </c>
      <c r="O92" s="46">
        <v>0</v>
      </c>
      <c r="P92" s="46">
        <v>0</v>
      </c>
      <c r="Q92" s="46">
        <v>0</v>
      </c>
      <c r="R92" s="47">
        <v>2575840</v>
      </c>
      <c r="S92" s="47">
        <f t="shared" si="34"/>
        <v>6029593</v>
      </c>
      <c r="T92" s="112">
        <f t="shared" si="35"/>
        <v>11.873036043035775</v>
      </c>
      <c r="U92" s="48">
        <f t="shared" si="36"/>
        <v>6496705</v>
      </c>
      <c r="V92" s="48"/>
      <c r="W92" s="120"/>
      <c r="X92" s="121"/>
      <c r="Y92" s="98"/>
      <c r="Z92" s="98"/>
      <c r="AA92" s="98"/>
      <c r="AB92" s="98"/>
      <c r="AC92" s="98"/>
      <c r="AD92" s="98"/>
      <c r="AE92" s="98"/>
      <c r="AF92" s="98"/>
      <c r="AG92" s="98"/>
      <c r="AH92" s="98"/>
      <c r="AI92" s="98"/>
      <c r="AJ92" s="98"/>
      <c r="AK92" s="98"/>
      <c r="AL92" s="98"/>
      <c r="AM92" s="98"/>
      <c r="AN92" s="98"/>
    </row>
    <row r="93" spans="1:40" s="97" customFormat="1" ht="16.5" customHeight="1">
      <c r="A93" s="44" t="s">
        <v>40</v>
      </c>
      <c r="B93" s="107" t="s">
        <v>144</v>
      </c>
      <c r="C93" s="46">
        <f t="shared" si="40"/>
        <v>26628153</v>
      </c>
      <c r="D93" s="46">
        <v>20819112</v>
      </c>
      <c r="E93" s="46">
        <v>5809041</v>
      </c>
      <c r="F93" s="46">
        <v>257387</v>
      </c>
      <c r="G93" s="46">
        <v>0</v>
      </c>
      <c r="H93" s="46">
        <f t="shared" si="32"/>
        <v>26370766</v>
      </c>
      <c r="I93" s="46">
        <f t="shared" si="33"/>
        <v>15499683</v>
      </c>
      <c r="J93" s="46">
        <v>2353573</v>
      </c>
      <c r="K93" s="46">
        <v>934622</v>
      </c>
      <c r="L93" s="46">
        <v>0</v>
      </c>
      <c r="M93" s="46">
        <v>10507119</v>
      </c>
      <c r="N93" s="46">
        <v>1650760</v>
      </c>
      <c r="O93" s="46">
        <v>53609</v>
      </c>
      <c r="P93" s="46">
        <v>0</v>
      </c>
      <c r="Q93" s="46">
        <v>0</v>
      </c>
      <c r="R93" s="47">
        <v>10871083</v>
      </c>
      <c r="S93" s="47">
        <f t="shared" si="34"/>
        <v>23082571</v>
      </c>
      <c r="T93" s="112">
        <f t="shared" si="35"/>
        <v>21.214595163010753</v>
      </c>
      <c r="U93" s="48">
        <f t="shared" si="36"/>
        <v>26628153</v>
      </c>
      <c r="V93" s="48"/>
      <c r="W93" s="120"/>
      <c r="X93" s="121"/>
      <c r="Y93" s="98"/>
      <c r="Z93" s="98"/>
      <c r="AA93" s="98"/>
      <c r="AB93" s="98"/>
      <c r="AC93" s="98"/>
      <c r="AD93" s="98"/>
      <c r="AE93" s="98"/>
      <c r="AF93" s="98"/>
      <c r="AG93" s="98"/>
      <c r="AH93" s="98"/>
      <c r="AI93" s="98"/>
      <c r="AJ93" s="98"/>
      <c r="AK93" s="98"/>
      <c r="AL93" s="98"/>
      <c r="AM93" s="98"/>
      <c r="AN93" s="98"/>
    </row>
    <row r="94" spans="1:40" s="97" customFormat="1" ht="16.5" customHeight="1">
      <c r="A94" s="44" t="s">
        <v>41</v>
      </c>
      <c r="B94" s="107" t="s">
        <v>198</v>
      </c>
      <c r="C94" s="46">
        <f t="shared" si="40"/>
        <v>21420463</v>
      </c>
      <c r="D94" s="46">
        <v>16010957</v>
      </c>
      <c r="E94" s="46">
        <v>5409506</v>
      </c>
      <c r="F94" s="46">
        <v>0</v>
      </c>
      <c r="G94" s="46">
        <f>550000-550000</f>
        <v>0</v>
      </c>
      <c r="H94" s="46">
        <f t="shared" si="32"/>
        <v>21420463</v>
      </c>
      <c r="I94" s="46">
        <f t="shared" si="33"/>
        <v>9234765</v>
      </c>
      <c r="J94" s="46">
        <v>657082</v>
      </c>
      <c r="K94" s="46">
        <v>0</v>
      </c>
      <c r="L94" s="46">
        <v>0</v>
      </c>
      <c r="M94" s="46">
        <v>8362174</v>
      </c>
      <c r="N94" s="46">
        <v>215509</v>
      </c>
      <c r="O94" s="46">
        <v>0</v>
      </c>
      <c r="P94" s="46">
        <v>0</v>
      </c>
      <c r="Q94" s="46">
        <v>0</v>
      </c>
      <c r="R94" s="47">
        <v>12185698</v>
      </c>
      <c r="S94" s="47">
        <f t="shared" si="34"/>
        <v>20763381</v>
      </c>
      <c r="T94" s="112">
        <f t="shared" si="35"/>
        <v>7.115308294255457</v>
      </c>
      <c r="U94" s="48">
        <f t="shared" si="36"/>
        <v>21420463</v>
      </c>
      <c r="V94" s="48"/>
      <c r="W94" s="120"/>
      <c r="X94" s="121"/>
      <c r="Y94" s="98"/>
      <c r="Z94" s="98"/>
      <c r="AA94" s="98"/>
      <c r="AB94" s="98"/>
      <c r="AC94" s="98"/>
      <c r="AD94" s="98"/>
      <c r="AE94" s="98"/>
      <c r="AF94" s="98"/>
      <c r="AG94" s="98"/>
      <c r="AH94" s="98"/>
      <c r="AI94" s="98"/>
      <c r="AJ94" s="98"/>
      <c r="AK94" s="98"/>
      <c r="AL94" s="98"/>
      <c r="AM94" s="98"/>
      <c r="AN94" s="98"/>
    </row>
    <row r="95" spans="1:40" s="97" customFormat="1" ht="16.5" customHeight="1">
      <c r="A95" s="44"/>
      <c r="B95" s="107"/>
      <c r="C95" s="46">
        <f t="shared" si="40"/>
        <v>0</v>
      </c>
      <c r="D95" s="46"/>
      <c r="E95" s="46"/>
      <c r="F95" s="46"/>
      <c r="G95" s="46"/>
      <c r="H95" s="46">
        <f t="shared" si="32"/>
        <v>0</v>
      </c>
      <c r="I95" s="46">
        <f t="shared" si="33"/>
        <v>0</v>
      </c>
      <c r="J95" s="46"/>
      <c r="K95" s="46"/>
      <c r="L95" s="46"/>
      <c r="M95" s="46"/>
      <c r="N95" s="46"/>
      <c r="O95" s="46"/>
      <c r="P95" s="46"/>
      <c r="Q95" s="46"/>
      <c r="R95" s="47"/>
      <c r="S95" s="47">
        <f t="shared" si="34"/>
        <v>0</v>
      </c>
      <c r="T95" s="112"/>
      <c r="U95" s="48">
        <f t="shared" si="36"/>
        <v>0</v>
      </c>
      <c r="V95" s="48"/>
      <c r="W95" s="120"/>
      <c r="X95" s="121"/>
      <c r="Y95" s="98"/>
      <c r="Z95" s="98"/>
      <c r="AA95" s="98"/>
      <c r="AB95" s="98"/>
      <c r="AC95" s="98"/>
      <c r="AD95" s="98"/>
      <c r="AE95" s="98"/>
      <c r="AF95" s="98"/>
      <c r="AG95" s="98"/>
      <c r="AH95" s="98"/>
      <c r="AI95" s="98"/>
      <c r="AJ95" s="98"/>
      <c r="AK95" s="98"/>
      <c r="AL95" s="98"/>
      <c r="AM95" s="98"/>
      <c r="AN95" s="98"/>
    </row>
    <row r="96" spans="1:40" s="128" customFormat="1" ht="16.5" customHeight="1">
      <c r="A96" s="118" t="s">
        <v>106</v>
      </c>
      <c r="B96" s="129" t="s">
        <v>107</v>
      </c>
      <c r="C96" s="117">
        <f>SUM(C97:C103)</f>
        <v>265634644</v>
      </c>
      <c r="D96" s="117">
        <f>SUM(D97:D103)</f>
        <v>250046492</v>
      </c>
      <c r="E96" s="117">
        <f>SUM(E97:E103)</f>
        <v>15588152</v>
      </c>
      <c r="F96" s="117">
        <f>SUM(F97:F103)</f>
        <v>844527</v>
      </c>
      <c r="G96" s="117">
        <f>SUM(G97:G103)</f>
        <v>0</v>
      </c>
      <c r="H96" s="117">
        <f t="shared" si="32"/>
        <v>264790117</v>
      </c>
      <c r="I96" s="117">
        <f t="shared" si="33"/>
        <v>185082309</v>
      </c>
      <c r="J96" s="117">
        <f aca="true" t="shared" si="41" ref="J96:R96">SUM(J97:J103)</f>
        <v>4252351</v>
      </c>
      <c r="K96" s="117">
        <f t="shared" si="41"/>
        <v>1927937</v>
      </c>
      <c r="L96" s="117">
        <f t="shared" si="41"/>
        <v>65821</v>
      </c>
      <c r="M96" s="117">
        <f t="shared" si="41"/>
        <v>176819954</v>
      </c>
      <c r="N96" s="117">
        <f t="shared" si="41"/>
        <v>2016246</v>
      </c>
      <c r="O96" s="117">
        <f t="shared" si="41"/>
        <v>0</v>
      </c>
      <c r="P96" s="117">
        <f t="shared" si="41"/>
        <v>0</v>
      </c>
      <c r="Q96" s="117">
        <f t="shared" si="41"/>
        <v>0</v>
      </c>
      <c r="R96" s="117">
        <f t="shared" si="41"/>
        <v>79707808</v>
      </c>
      <c r="S96" s="124">
        <f t="shared" si="34"/>
        <v>258544008</v>
      </c>
      <c r="T96" s="125">
        <f t="shared" si="35"/>
        <v>3.3747736527319856</v>
      </c>
      <c r="U96" s="126">
        <f t="shared" si="36"/>
        <v>265634644</v>
      </c>
      <c r="V96" s="126"/>
      <c r="W96" s="120"/>
      <c r="X96" s="121"/>
      <c r="Y96" s="127"/>
      <c r="Z96" s="127"/>
      <c r="AA96" s="127"/>
      <c r="AB96" s="127"/>
      <c r="AC96" s="127"/>
      <c r="AD96" s="127"/>
      <c r="AE96" s="127"/>
      <c r="AF96" s="127"/>
      <c r="AG96" s="127"/>
      <c r="AH96" s="127"/>
      <c r="AI96" s="127"/>
      <c r="AJ96" s="127"/>
      <c r="AK96" s="127"/>
      <c r="AL96" s="127"/>
      <c r="AM96" s="127"/>
      <c r="AN96" s="127"/>
    </row>
    <row r="97" spans="1:40" s="97" customFormat="1" ht="16.5" customHeight="1">
      <c r="A97" s="44" t="s">
        <v>26</v>
      </c>
      <c r="B97" s="107" t="s">
        <v>159</v>
      </c>
      <c r="C97" s="46">
        <f aca="true" t="shared" si="42" ref="C97:C103">SUM(D97:E97)</f>
        <v>1492492</v>
      </c>
      <c r="D97" s="46">
        <v>77800</v>
      </c>
      <c r="E97" s="46">
        <v>1414692</v>
      </c>
      <c r="F97" s="46">
        <v>0</v>
      </c>
      <c r="G97" s="46"/>
      <c r="H97" s="46">
        <f aca="true" t="shared" si="43" ref="H97:H119">SUM(J97:R97)</f>
        <v>1492492</v>
      </c>
      <c r="I97" s="46">
        <f aca="true" t="shared" si="44" ref="I97:I119">SUM(J97:Q97)</f>
        <v>1320053</v>
      </c>
      <c r="J97" s="46">
        <v>422238</v>
      </c>
      <c r="K97" s="46">
        <v>164868</v>
      </c>
      <c r="L97" s="46">
        <v>0</v>
      </c>
      <c r="M97" s="46">
        <v>732947</v>
      </c>
      <c r="N97" s="46">
        <v>0</v>
      </c>
      <c r="O97" s="46">
        <v>0</v>
      </c>
      <c r="P97" s="46">
        <v>0</v>
      </c>
      <c r="Q97" s="46">
        <v>0</v>
      </c>
      <c r="R97" s="47">
        <v>172439</v>
      </c>
      <c r="S97" s="47">
        <f aca="true" t="shared" si="45" ref="S97:S119">SUM(M97:R97)</f>
        <v>905386</v>
      </c>
      <c r="T97" s="112">
        <f aca="true" t="shared" si="46" ref="T97:T117">(K97+L97+J97)/I97*100</f>
        <v>44.47594149628841</v>
      </c>
      <c r="U97" s="48">
        <f aca="true" t="shared" si="47" ref="U97:U119">SUM(F97:H97)</f>
        <v>1492492</v>
      </c>
      <c r="V97" s="48"/>
      <c r="W97" s="120"/>
      <c r="X97" s="121"/>
      <c r="Y97" s="98"/>
      <c r="Z97" s="98"/>
      <c r="AA97" s="98"/>
      <c r="AB97" s="98"/>
      <c r="AC97" s="98"/>
      <c r="AD97" s="98"/>
      <c r="AE97" s="98"/>
      <c r="AF97" s="98"/>
      <c r="AG97" s="98"/>
      <c r="AH97" s="98"/>
      <c r="AI97" s="98"/>
      <c r="AJ97" s="98"/>
      <c r="AK97" s="98"/>
      <c r="AL97" s="98"/>
      <c r="AM97" s="98"/>
      <c r="AN97" s="98"/>
    </row>
    <row r="98" spans="1:40" s="97" customFormat="1" ht="16.5" customHeight="1">
      <c r="A98" s="44" t="s">
        <v>27</v>
      </c>
      <c r="B98" s="107" t="s">
        <v>160</v>
      </c>
      <c r="C98" s="46">
        <f t="shared" si="42"/>
        <v>225343660</v>
      </c>
      <c r="D98" s="46">
        <v>221348934</v>
      </c>
      <c r="E98" s="46">
        <v>3994726</v>
      </c>
      <c r="F98" s="46">
        <v>0</v>
      </c>
      <c r="G98" s="46"/>
      <c r="H98" s="46">
        <f t="shared" si="43"/>
        <v>225343660</v>
      </c>
      <c r="I98" s="46">
        <f t="shared" si="44"/>
        <v>159668125</v>
      </c>
      <c r="J98" s="46">
        <v>1458226</v>
      </c>
      <c r="K98" s="46">
        <v>882033</v>
      </c>
      <c r="L98" s="46">
        <v>60946</v>
      </c>
      <c r="M98" s="46">
        <v>157266920</v>
      </c>
      <c r="N98" s="46">
        <v>0</v>
      </c>
      <c r="O98" s="46">
        <v>0</v>
      </c>
      <c r="P98" s="46">
        <v>0</v>
      </c>
      <c r="Q98" s="46">
        <v>0</v>
      </c>
      <c r="R98" s="47">
        <v>65675535</v>
      </c>
      <c r="S98" s="47">
        <f t="shared" si="45"/>
        <v>222942455</v>
      </c>
      <c r="T98" s="112">
        <f t="shared" si="46"/>
        <v>1.5038724855070478</v>
      </c>
      <c r="U98" s="48">
        <f t="shared" si="47"/>
        <v>225343660</v>
      </c>
      <c r="V98" s="48"/>
      <c r="W98" s="120"/>
      <c r="X98" s="121"/>
      <c r="Y98" s="98"/>
      <c r="Z98" s="98"/>
      <c r="AA98" s="98"/>
      <c r="AB98" s="98"/>
      <c r="AC98" s="98"/>
      <c r="AD98" s="98"/>
      <c r="AE98" s="98"/>
      <c r="AF98" s="98"/>
      <c r="AG98" s="98"/>
      <c r="AH98" s="98"/>
      <c r="AI98" s="98"/>
      <c r="AJ98" s="98"/>
      <c r="AK98" s="98"/>
      <c r="AL98" s="98"/>
      <c r="AM98" s="98"/>
      <c r="AN98" s="98"/>
    </row>
    <row r="99" spans="1:40" s="97" customFormat="1" ht="16.5" customHeight="1">
      <c r="A99" s="44" t="s">
        <v>28</v>
      </c>
      <c r="B99" s="107" t="s">
        <v>184</v>
      </c>
      <c r="C99" s="46">
        <f t="shared" si="42"/>
        <v>16145411</v>
      </c>
      <c r="D99" s="46">
        <v>11517124</v>
      </c>
      <c r="E99" s="46">
        <v>4628287</v>
      </c>
      <c r="F99" s="46">
        <v>25000</v>
      </c>
      <c r="G99" s="46"/>
      <c r="H99" s="46">
        <f t="shared" si="43"/>
        <v>16120411</v>
      </c>
      <c r="I99" s="46">
        <f t="shared" si="44"/>
        <v>12586544</v>
      </c>
      <c r="J99" s="46">
        <v>534114</v>
      </c>
      <c r="K99" s="46">
        <v>54532</v>
      </c>
      <c r="L99" s="46">
        <v>0</v>
      </c>
      <c r="M99" s="46">
        <v>11997898</v>
      </c>
      <c r="N99" s="46">
        <v>0</v>
      </c>
      <c r="O99" s="46">
        <v>0</v>
      </c>
      <c r="P99" s="46">
        <v>0</v>
      </c>
      <c r="Q99" s="46">
        <v>0</v>
      </c>
      <c r="R99" s="47">
        <v>3533867</v>
      </c>
      <c r="S99" s="47">
        <f t="shared" si="45"/>
        <v>15531765</v>
      </c>
      <c r="T99" s="112">
        <f t="shared" si="46"/>
        <v>4.676788163613459</v>
      </c>
      <c r="U99" s="48">
        <f t="shared" si="47"/>
        <v>16145411</v>
      </c>
      <c r="V99" s="48"/>
      <c r="W99" s="120"/>
      <c r="X99" s="121"/>
      <c r="Y99" s="98"/>
      <c r="Z99" s="98"/>
      <c r="AA99" s="98"/>
      <c r="AB99" s="98"/>
      <c r="AC99" s="98"/>
      <c r="AD99" s="98"/>
      <c r="AE99" s="98"/>
      <c r="AF99" s="98"/>
      <c r="AG99" s="98"/>
      <c r="AH99" s="98"/>
      <c r="AI99" s="98"/>
      <c r="AJ99" s="98"/>
      <c r="AK99" s="98"/>
      <c r="AL99" s="98"/>
      <c r="AM99" s="98"/>
      <c r="AN99" s="98"/>
    </row>
    <row r="100" spans="1:40" s="97" customFormat="1" ht="16.5" customHeight="1">
      <c r="A100" s="44" t="s">
        <v>39</v>
      </c>
      <c r="B100" s="107" t="s">
        <v>161</v>
      </c>
      <c r="C100" s="46">
        <f t="shared" si="42"/>
        <v>12887732</v>
      </c>
      <c r="D100" s="46">
        <v>11298762</v>
      </c>
      <c r="E100" s="46">
        <v>1588970</v>
      </c>
      <c r="F100" s="46">
        <v>400</v>
      </c>
      <c r="G100" s="46"/>
      <c r="H100" s="46">
        <f t="shared" si="43"/>
        <v>12887332</v>
      </c>
      <c r="I100" s="46">
        <f t="shared" si="44"/>
        <v>6385685</v>
      </c>
      <c r="J100" s="46">
        <v>782848</v>
      </c>
      <c r="K100" s="46">
        <v>192022</v>
      </c>
      <c r="L100" s="46">
        <v>0</v>
      </c>
      <c r="M100" s="46">
        <v>3394569</v>
      </c>
      <c r="N100" s="46">
        <v>2016246</v>
      </c>
      <c r="O100" s="46">
        <v>0</v>
      </c>
      <c r="P100" s="46">
        <v>0</v>
      </c>
      <c r="Q100" s="46">
        <v>0</v>
      </c>
      <c r="R100" s="47">
        <v>6501647</v>
      </c>
      <c r="S100" s="47">
        <f t="shared" si="45"/>
        <v>11912462</v>
      </c>
      <c r="T100" s="112">
        <f t="shared" si="46"/>
        <v>15.266490595762239</v>
      </c>
      <c r="U100" s="48">
        <f t="shared" si="47"/>
        <v>12887732</v>
      </c>
      <c r="V100" s="48"/>
      <c r="W100" s="120"/>
      <c r="X100" s="121"/>
      <c r="Y100" s="98"/>
      <c r="Z100" s="98"/>
      <c r="AA100" s="98"/>
      <c r="AB100" s="98"/>
      <c r="AC100" s="98"/>
      <c r="AD100" s="98"/>
      <c r="AE100" s="98"/>
      <c r="AF100" s="98"/>
      <c r="AG100" s="98"/>
      <c r="AH100" s="98"/>
      <c r="AI100" s="98"/>
      <c r="AJ100" s="98"/>
      <c r="AK100" s="98"/>
      <c r="AL100" s="98"/>
      <c r="AM100" s="98"/>
      <c r="AN100" s="98"/>
    </row>
    <row r="101" spans="1:40" s="97" customFormat="1" ht="16.5" customHeight="1">
      <c r="A101" s="44" t="s">
        <v>40</v>
      </c>
      <c r="B101" s="107" t="s">
        <v>162</v>
      </c>
      <c r="C101" s="46">
        <f>SUM(D101:E101)</f>
        <v>8651802</v>
      </c>
      <c r="D101" s="46">
        <v>5803872</v>
      </c>
      <c r="E101" s="46">
        <v>2847930</v>
      </c>
      <c r="F101" s="46">
        <v>819127</v>
      </c>
      <c r="G101" s="46"/>
      <c r="H101" s="46">
        <f>SUM(J101:R101)</f>
        <v>7832675</v>
      </c>
      <c r="I101" s="46">
        <f>SUM(J101:Q101)</f>
        <v>4008355</v>
      </c>
      <c r="J101" s="46">
        <v>914937</v>
      </c>
      <c r="K101" s="46">
        <v>634482</v>
      </c>
      <c r="L101" s="46">
        <v>4875</v>
      </c>
      <c r="M101" s="46">
        <v>2454061</v>
      </c>
      <c r="N101" s="46">
        <v>0</v>
      </c>
      <c r="O101" s="46">
        <v>0</v>
      </c>
      <c r="P101" s="46">
        <v>0</v>
      </c>
      <c r="Q101" s="46">
        <v>0</v>
      </c>
      <c r="R101" s="47">
        <v>3824320</v>
      </c>
      <c r="S101" s="47">
        <f>SUM(M101:R101)</f>
        <v>6278381</v>
      </c>
      <c r="T101" s="112">
        <f>(K101+L101+J101)/I101*100</f>
        <v>38.77635588664178</v>
      </c>
      <c r="U101" s="48">
        <f>SUM(F101:H101)</f>
        <v>8651802</v>
      </c>
      <c r="V101" s="48"/>
      <c r="W101" s="120"/>
      <c r="X101" s="121"/>
      <c r="Y101" s="98"/>
      <c r="Z101" s="98"/>
      <c r="AA101" s="98"/>
      <c r="AB101" s="98"/>
      <c r="AC101" s="98"/>
      <c r="AD101" s="98"/>
      <c r="AE101" s="98"/>
      <c r="AF101" s="98"/>
      <c r="AG101" s="98"/>
      <c r="AH101" s="98"/>
      <c r="AI101" s="98"/>
      <c r="AJ101" s="98"/>
      <c r="AK101" s="98"/>
      <c r="AL101" s="98"/>
      <c r="AM101" s="98"/>
      <c r="AN101" s="98"/>
    </row>
    <row r="102" spans="1:40" s="97" customFormat="1" ht="16.5" customHeight="1">
      <c r="A102" s="44">
        <v>6</v>
      </c>
      <c r="B102" s="107" t="s">
        <v>199</v>
      </c>
      <c r="C102" s="46">
        <f t="shared" si="42"/>
        <v>1113547</v>
      </c>
      <c r="D102" s="46">
        <v>0</v>
      </c>
      <c r="E102" s="46">
        <v>1113547</v>
      </c>
      <c r="F102" s="46">
        <v>0</v>
      </c>
      <c r="G102" s="46"/>
      <c r="H102" s="46">
        <f t="shared" si="43"/>
        <v>1113547</v>
      </c>
      <c r="I102" s="46">
        <f t="shared" si="44"/>
        <v>1113547</v>
      </c>
      <c r="J102" s="46">
        <v>139988</v>
      </c>
      <c r="K102" s="46">
        <v>0</v>
      </c>
      <c r="L102" s="46">
        <v>0</v>
      </c>
      <c r="M102" s="46">
        <v>973559</v>
      </c>
      <c r="N102" s="46">
        <v>0</v>
      </c>
      <c r="O102" s="46">
        <v>0</v>
      </c>
      <c r="P102" s="46">
        <v>0</v>
      </c>
      <c r="Q102" s="46">
        <v>0</v>
      </c>
      <c r="R102" s="47">
        <v>0</v>
      </c>
      <c r="S102" s="47">
        <f t="shared" si="45"/>
        <v>973559</v>
      </c>
      <c r="T102" s="112">
        <f t="shared" si="46"/>
        <v>12.571359807893156</v>
      </c>
      <c r="U102" s="48">
        <f t="shared" si="47"/>
        <v>1113547</v>
      </c>
      <c r="V102" s="48"/>
      <c r="W102" s="120"/>
      <c r="X102" s="121"/>
      <c r="Y102" s="98"/>
      <c r="Z102" s="98"/>
      <c r="AA102" s="98"/>
      <c r="AB102" s="98"/>
      <c r="AC102" s="98"/>
      <c r="AD102" s="98"/>
      <c r="AE102" s="98"/>
      <c r="AF102" s="98"/>
      <c r="AG102" s="98"/>
      <c r="AH102" s="98"/>
      <c r="AI102" s="98"/>
      <c r="AJ102" s="98"/>
      <c r="AK102" s="98"/>
      <c r="AL102" s="98"/>
      <c r="AM102" s="98"/>
      <c r="AN102" s="98"/>
    </row>
    <row r="103" spans="1:40" s="97" customFormat="1" ht="16.5" customHeight="1">
      <c r="A103" s="44"/>
      <c r="B103" s="107"/>
      <c r="C103" s="46">
        <f t="shared" si="42"/>
        <v>0</v>
      </c>
      <c r="D103" s="46"/>
      <c r="E103" s="46"/>
      <c r="F103" s="46"/>
      <c r="G103" s="46"/>
      <c r="H103" s="46">
        <f t="shared" si="43"/>
        <v>0</v>
      </c>
      <c r="I103" s="46">
        <f t="shared" si="44"/>
        <v>0</v>
      </c>
      <c r="J103" s="46"/>
      <c r="K103" s="46"/>
      <c r="L103" s="46"/>
      <c r="M103" s="46"/>
      <c r="N103" s="46"/>
      <c r="O103" s="46"/>
      <c r="P103" s="46"/>
      <c r="Q103" s="46"/>
      <c r="R103" s="47"/>
      <c r="S103" s="47">
        <f t="shared" si="45"/>
        <v>0</v>
      </c>
      <c r="T103" s="112"/>
      <c r="U103" s="48">
        <f t="shared" si="47"/>
        <v>0</v>
      </c>
      <c r="V103" s="48"/>
      <c r="W103" s="120"/>
      <c r="X103" s="121"/>
      <c r="Y103" s="98"/>
      <c r="Z103" s="98"/>
      <c r="AA103" s="98"/>
      <c r="AB103" s="98"/>
      <c r="AC103" s="98"/>
      <c r="AD103" s="98"/>
      <c r="AE103" s="98"/>
      <c r="AF103" s="98"/>
      <c r="AG103" s="98"/>
      <c r="AH103" s="98"/>
      <c r="AI103" s="98"/>
      <c r="AJ103" s="98"/>
      <c r="AK103" s="98"/>
      <c r="AL103" s="98"/>
      <c r="AM103" s="98"/>
      <c r="AN103" s="98"/>
    </row>
    <row r="104" spans="1:40" s="128" customFormat="1" ht="16.5" customHeight="1">
      <c r="A104" s="118" t="s">
        <v>108</v>
      </c>
      <c r="B104" s="129" t="s">
        <v>109</v>
      </c>
      <c r="C104" s="117">
        <f>SUM(C105:C112)</f>
        <v>110820768</v>
      </c>
      <c r="D104" s="117">
        <f>SUM(D105:D112)</f>
        <v>71209257</v>
      </c>
      <c r="E104" s="117">
        <f>SUM(E105:E112)</f>
        <v>39611511</v>
      </c>
      <c r="F104" s="117">
        <f>SUM(F105:F112)</f>
        <v>2048288</v>
      </c>
      <c r="G104" s="117">
        <f>SUM(G105:G112)</f>
        <v>0</v>
      </c>
      <c r="H104" s="117">
        <f t="shared" si="43"/>
        <v>108772480</v>
      </c>
      <c r="I104" s="117">
        <f t="shared" si="44"/>
        <v>50350232</v>
      </c>
      <c r="J104" s="117">
        <f aca="true" t="shared" si="48" ref="J104:R104">SUM(J105:J112)</f>
        <v>4814824</v>
      </c>
      <c r="K104" s="117">
        <f t="shared" si="48"/>
        <v>529450</v>
      </c>
      <c r="L104" s="117">
        <f t="shared" si="48"/>
        <v>0</v>
      </c>
      <c r="M104" s="117">
        <f t="shared" si="48"/>
        <v>45005958</v>
      </c>
      <c r="N104" s="117">
        <f t="shared" si="48"/>
        <v>0</v>
      </c>
      <c r="O104" s="117">
        <f t="shared" si="48"/>
        <v>0</v>
      </c>
      <c r="P104" s="117">
        <f t="shared" si="48"/>
        <v>0</v>
      </c>
      <c r="Q104" s="117">
        <f t="shared" si="48"/>
        <v>0</v>
      </c>
      <c r="R104" s="117">
        <f t="shared" si="48"/>
        <v>58422248</v>
      </c>
      <c r="S104" s="124">
        <f t="shared" si="45"/>
        <v>103428206</v>
      </c>
      <c r="T104" s="125">
        <f t="shared" si="46"/>
        <v>10.614199354632566</v>
      </c>
      <c r="U104" s="126">
        <f t="shared" si="47"/>
        <v>110820768</v>
      </c>
      <c r="V104" s="126"/>
      <c r="W104" s="120"/>
      <c r="X104" s="121"/>
      <c r="Y104" s="127"/>
      <c r="Z104" s="127"/>
      <c r="AA104" s="127"/>
      <c r="AB104" s="127"/>
      <c r="AC104" s="127"/>
      <c r="AD104" s="127"/>
      <c r="AE104" s="127"/>
      <c r="AF104" s="127"/>
      <c r="AG104" s="127"/>
      <c r="AH104" s="127"/>
      <c r="AI104" s="127"/>
      <c r="AJ104" s="127"/>
      <c r="AK104" s="127"/>
      <c r="AL104" s="127"/>
      <c r="AM104" s="127"/>
      <c r="AN104" s="127"/>
    </row>
    <row r="105" spans="1:40" s="97" customFormat="1" ht="16.5" customHeight="1">
      <c r="A105" s="46">
        <v>1</v>
      </c>
      <c r="B105" s="107" t="s">
        <v>121</v>
      </c>
      <c r="C105" s="46">
        <f aca="true" t="shared" si="49" ref="C105:C112">SUM(D105:E105)</f>
        <v>56903</v>
      </c>
      <c r="D105" s="46">
        <v>0</v>
      </c>
      <c r="E105" s="46">
        <v>56903</v>
      </c>
      <c r="F105" s="46"/>
      <c r="G105" s="46"/>
      <c r="H105" s="46">
        <f t="shared" si="43"/>
        <v>56903</v>
      </c>
      <c r="I105" s="46">
        <f t="shared" si="44"/>
        <v>56903</v>
      </c>
      <c r="J105" s="46">
        <v>56903</v>
      </c>
      <c r="K105" s="46"/>
      <c r="L105" s="46"/>
      <c r="M105" s="46">
        <v>0</v>
      </c>
      <c r="N105" s="46"/>
      <c r="O105" s="46"/>
      <c r="P105" s="46"/>
      <c r="Q105" s="46"/>
      <c r="R105" s="47">
        <v>0</v>
      </c>
      <c r="S105" s="47">
        <f t="shared" si="45"/>
        <v>0</v>
      </c>
      <c r="T105" s="112">
        <f t="shared" si="46"/>
        <v>100</v>
      </c>
      <c r="U105" s="48">
        <f t="shared" si="47"/>
        <v>56903</v>
      </c>
      <c r="V105" s="48"/>
      <c r="W105" s="120"/>
      <c r="X105" s="121"/>
      <c r="Y105" s="98"/>
      <c r="Z105" s="98"/>
      <c r="AA105" s="98"/>
      <c r="AB105" s="98"/>
      <c r="AC105" s="98"/>
      <c r="AD105" s="98"/>
      <c r="AE105" s="98"/>
      <c r="AF105" s="98"/>
      <c r="AG105" s="98"/>
      <c r="AH105" s="98"/>
      <c r="AI105" s="98"/>
      <c r="AJ105" s="98"/>
      <c r="AK105" s="98"/>
      <c r="AL105" s="98"/>
      <c r="AM105" s="98"/>
      <c r="AN105" s="98"/>
    </row>
    <row r="106" spans="1:40" s="97" customFormat="1" ht="16.5" customHeight="1">
      <c r="A106" s="46">
        <v>2</v>
      </c>
      <c r="B106" s="107" t="s">
        <v>185</v>
      </c>
      <c r="C106" s="46">
        <f t="shared" si="49"/>
        <v>9241601</v>
      </c>
      <c r="D106" s="46">
        <v>6739832</v>
      </c>
      <c r="E106" s="46">
        <v>2501769</v>
      </c>
      <c r="F106" s="46">
        <v>646254</v>
      </c>
      <c r="G106" s="46"/>
      <c r="H106" s="46">
        <f t="shared" si="43"/>
        <v>8595347</v>
      </c>
      <c r="I106" s="46">
        <f t="shared" si="44"/>
        <v>3823498</v>
      </c>
      <c r="J106" s="46">
        <v>481867</v>
      </c>
      <c r="K106" s="46">
        <v>8961</v>
      </c>
      <c r="L106" s="46"/>
      <c r="M106" s="46">
        <v>3332670</v>
      </c>
      <c r="N106" s="46"/>
      <c r="O106" s="46"/>
      <c r="P106" s="46"/>
      <c r="Q106" s="46"/>
      <c r="R106" s="47">
        <v>4771849</v>
      </c>
      <c r="S106" s="47">
        <f t="shared" si="45"/>
        <v>8104519</v>
      </c>
      <c r="T106" s="112">
        <f t="shared" si="46"/>
        <v>12.837145462087335</v>
      </c>
      <c r="U106" s="48">
        <f t="shared" si="47"/>
        <v>9241601</v>
      </c>
      <c r="V106" s="48"/>
      <c r="W106" s="120"/>
      <c r="X106" s="121"/>
      <c r="Y106" s="98"/>
      <c r="Z106" s="98"/>
      <c r="AA106" s="98"/>
      <c r="AB106" s="98"/>
      <c r="AC106" s="98"/>
      <c r="AD106" s="98"/>
      <c r="AE106" s="98"/>
      <c r="AF106" s="98"/>
      <c r="AG106" s="98"/>
      <c r="AH106" s="98"/>
      <c r="AI106" s="98"/>
      <c r="AJ106" s="98"/>
      <c r="AK106" s="98"/>
      <c r="AL106" s="98"/>
      <c r="AM106" s="98"/>
      <c r="AN106" s="98"/>
    </row>
    <row r="107" spans="1:40" s="97" customFormat="1" ht="16.5" customHeight="1">
      <c r="A107" s="46">
        <v>3</v>
      </c>
      <c r="B107" s="107" t="s">
        <v>115</v>
      </c>
      <c r="C107" s="46">
        <f t="shared" si="49"/>
        <v>24872743</v>
      </c>
      <c r="D107" s="46">
        <v>13122310</v>
      </c>
      <c r="E107" s="46">
        <v>11750433</v>
      </c>
      <c r="F107" s="46"/>
      <c r="G107" s="46"/>
      <c r="H107" s="46">
        <f t="shared" si="43"/>
        <v>24872743</v>
      </c>
      <c r="I107" s="46">
        <f t="shared" si="44"/>
        <v>14280921</v>
      </c>
      <c r="J107" s="46">
        <v>1057568</v>
      </c>
      <c r="K107" s="46">
        <v>94312</v>
      </c>
      <c r="L107" s="46"/>
      <c r="M107" s="46">
        <v>13129041</v>
      </c>
      <c r="N107" s="46"/>
      <c r="O107" s="46"/>
      <c r="P107" s="46"/>
      <c r="Q107" s="46"/>
      <c r="R107" s="47">
        <v>10591822</v>
      </c>
      <c r="S107" s="47">
        <f t="shared" si="45"/>
        <v>23720863</v>
      </c>
      <c r="T107" s="112">
        <f t="shared" si="46"/>
        <v>8.065866340133104</v>
      </c>
      <c r="U107" s="48">
        <f t="shared" si="47"/>
        <v>24872743</v>
      </c>
      <c r="V107" s="48"/>
      <c r="W107" s="120"/>
      <c r="X107" s="121"/>
      <c r="Y107" s="98"/>
      <c r="Z107" s="98"/>
      <c r="AA107" s="98"/>
      <c r="AB107" s="98"/>
      <c r="AC107" s="98"/>
      <c r="AD107" s="98"/>
      <c r="AE107" s="98"/>
      <c r="AF107" s="98"/>
      <c r="AG107" s="98"/>
      <c r="AH107" s="98"/>
      <c r="AI107" s="98"/>
      <c r="AJ107" s="98"/>
      <c r="AK107" s="98"/>
      <c r="AL107" s="98"/>
      <c r="AM107" s="98"/>
      <c r="AN107" s="98"/>
    </row>
    <row r="108" spans="1:40" s="97" customFormat="1" ht="16.5" customHeight="1">
      <c r="A108" s="46">
        <v>4</v>
      </c>
      <c r="B108" s="107" t="s">
        <v>122</v>
      </c>
      <c r="C108" s="46">
        <f t="shared" si="49"/>
        <v>21563555</v>
      </c>
      <c r="D108" s="46">
        <v>17872052</v>
      </c>
      <c r="E108" s="46">
        <v>3691503</v>
      </c>
      <c r="F108" s="46">
        <v>600</v>
      </c>
      <c r="G108" s="46"/>
      <c r="H108" s="46">
        <f t="shared" si="43"/>
        <v>21562955</v>
      </c>
      <c r="I108" s="46">
        <f t="shared" si="44"/>
        <v>9294418</v>
      </c>
      <c r="J108" s="46">
        <v>837425</v>
      </c>
      <c r="K108" s="46"/>
      <c r="L108" s="46"/>
      <c r="M108" s="46">
        <v>8456993</v>
      </c>
      <c r="N108" s="46"/>
      <c r="O108" s="46"/>
      <c r="P108" s="46"/>
      <c r="Q108" s="46"/>
      <c r="R108" s="47">
        <v>12268537</v>
      </c>
      <c r="S108" s="47">
        <f t="shared" si="45"/>
        <v>20725530</v>
      </c>
      <c r="T108" s="112">
        <f t="shared" si="46"/>
        <v>9.009977816792832</v>
      </c>
      <c r="U108" s="48">
        <f t="shared" si="47"/>
        <v>21563555</v>
      </c>
      <c r="V108" s="48"/>
      <c r="W108" s="120"/>
      <c r="X108" s="121"/>
      <c r="Y108" s="98"/>
      <c r="Z108" s="98"/>
      <c r="AA108" s="98"/>
      <c r="AB108" s="98"/>
      <c r="AC108" s="98"/>
      <c r="AD108" s="98"/>
      <c r="AE108" s="98"/>
      <c r="AF108" s="98"/>
      <c r="AG108" s="98"/>
      <c r="AH108" s="98"/>
      <c r="AI108" s="98"/>
      <c r="AJ108" s="98"/>
      <c r="AK108" s="98"/>
      <c r="AL108" s="98"/>
      <c r="AM108" s="98"/>
      <c r="AN108" s="98"/>
    </row>
    <row r="109" spans="1:40" s="97" customFormat="1" ht="16.5" customHeight="1">
      <c r="A109" s="46">
        <v>5</v>
      </c>
      <c r="B109" s="107" t="s">
        <v>123</v>
      </c>
      <c r="C109" s="46">
        <f t="shared" si="49"/>
        <v>8359247</v>
      </c>
      <c r="D109" s="46">
        <v>5338944</v>
      </c>
      <c r="E109" s="46">
        <v>3020303</v>
      </c>
      <c r="F109" s="46"/>
      <c r="G109" s="46"/>
      <c r="H109" s="46">
        <f t="shared" si="43"/>
        <v>8359247</v>
      </c>
      <c r="I109" s="46">
        <f t="shared" si="44"/>
        <v>4994762</v>
      </c>
      <c r="J109" s="46">
        <v>549434</v>
      </c>
      <c r="K109" s="46">
        <v>1</v>
      </c>
      <c r="L109" s="46"/>
      <c r="M109" s="46">
        <v>4445327</v>
      </c>
      <c r="N109" s="46"/>
      <c r="O109" s="46"/>
      <c r="P109" s="46"/>
      <c r="Q109" s="46"/>
      <c r="R109" s="47">
        <v>3364485</v>
      </c>
      <c r="S109" s="47">
        <f t="shared" si="45"/>
        <v>7809812</v>
      </c>
      <c r="T109" s="112">
        <f t="shared" si="46"/>
        <v>11.000223834489011</v>
      </c>
      <c r="U109" s="48">
        <f t="shared" si="47"/>
        <v>8359247</v>
      </c>
      <c r="V109" s="48"/>
      <c r="W109" s="120"/>
      <c r="X109" s="121"/>
      <c r="Y109" s="98"/>
      <c r="Z109" s="98"/>
      <c r="AA109" s="98"/>
      <c r="AB109" s="98"/>
      <c r="AC109" s="98"/>
      <c r="AD109" s="98"/>
      <c r="AE109" s="98"/>
      <c r="AF109" s="98"/>
      <c r="AG109" s="98"/>
      <c r="AH109" s="98"/>
      <c r="AI109" s="98"/>
      <c r="AJ109" s="98"/>
      <c r="AK109" s="98"/>
      <c r="AL109" s="98"/>
      <c r="AM109" s="98"/>
      <c r="AN109" s="98"/>
    </row>
    <row r="110" spans="1:40" s="97" customFormat="1" ht="16.5" customHeight="1">
      <c r="A110" s="46">
        <v>6</v>
      </c>
      <c r="B110" s="107" t="s">
        <v>124</v>
      </c>
      <c r="C110" s="46">
        <f t="shared" si="49"/>
        <v>32546273</v>
      </c>
      <c r="D110" s="46">
        <v>19143193</v>
      </c>
      <c r="E110" s="46">
        <v>13403080</v>
      </c>
      <c r="F110" s="46">
        <v>57630</v>
      </c>
      <c r="G110" s="46"/>
      <c r="H110" s="46">
        <f t="shared" si="43"/>
        <v>32488643</v>
      </c>
      <c r="I110" s="46">
        <f t="shared" si="44"/>
        <v>10830794</v>
      </c>
      <c r="J110" s="46">
        <v>1569864</v>
      </c>
      <c r="K110" s="46">
        <v>9200</v>
      </c>
      <c r="L110" s="46"/>
      <c r="M110" s="46">
        <v>9251730</v>
      </c>
      <c r="N110" s="46"/>
      <c r="O110" s="46"/>
      <c r="P110" s="46"/>
      <c r="Q110" s="46"/>
      <c r="R110" s="47">
        <v>21657849</v>
      </c>
      <c r="S110" s="47">
        <f t="shared" si="45"/>
        <v>30909579</v>
      </c>
      <c r="T110" s="112">
        <f t="shared" si="46"/>
        <v>14.579392794286367</v>
      </c>
      <c r="U110" s="48">
        <f t="shared" si="47"/>
        <v>32546273</v>
      </c>
      <c r="V110" s="48"/>
      <c r="W110" s="120"/>
      <c r="X110" s="121"/>
      <c r="Y110" s="98"/>
      <c r="Z110" s="98"/>
      <c r="AA110" s="98"/>
      <c r="AB110" s="98"/>
      <c r="AC110" s="98"/>
      <c r="AD110" s="98"/>
      <c r="AE110" s="98"/>
      <c r="AF110" s="98"/>
      <c r="AG110" s="98"/>
      <c r="AH110" s="98"/>
      <c r="AI110" s="98"/>
      <c r="AJ110" s="98"/>
      <c r="AK110" s="98"/>
      <c r="AL110" s="98"/>
      <c r="AM110" s="98"/>
      <c r="AN110" s="98"/>
    </row>
    <row r="111" spans="1:40" s="97" customFormat="1" ht="16.5" customHeight="1">
      <c r="A111" s="46">
        <v>7</v>
      </c>
      <c r="B111" s="107" t="s">
        <v>120</v>
      </c>
      <c r="C111" s="46">
        <f t="shared" si="49"/>
        <v>14180446</v>
      </c>
      <c r="D111" s="46">
        <v>8992926</v>
      </c>
      <c r="E111" s="46">
        <v>5187520</v>
      </c>
      <c r="F111" s="46">
        <v>1343804</v>
      </c>
      <c r="G111" s="46"/>
      <c r="H111" s="46">
        <f t="shared" si="43"/>
        <v>12836642</v>
      </c>
      <c r="I111" s="46">
        <f t="shared" si="44"/>
        <v>7068936</v>
      </c>
      <c r="J111" s="46">
        <v>261763</v>
      </c>
      <c r="K111" s="46">
        <v>416976</v>
      </c>
      <c r="L111" s="46"/>
      <c r="M111" s="46">
        <v>6390197</v>
      </c>
      <c r="N111" s="46"/>
      <c r="O111" s="46"/>
      <c r="P111" s="46"/>
      <c r="Q111" s="46"/>
      <c r="R111" s="47">
        <v>5767706</v>
      </c>
      <c r="S111" s="47">
        <f t="shared" si="45"/>
        <v>12157903</v>
      </c>
      <c r="T111" s="112">
        <f t="shared" si="46"/>
        <v>9.601713751546201</v>
      </c>
      <c r="U111" s="48">
        <f t="shared" si="47"/>
        <v>14180446</v>
      </c>
      <c r="V111" s="48"/>
      <c r="W111" s="120"/>
      <c r="X111" s="121"/>
      <c r="Y111" s="98"/>
      <c r="Z111" s="98"/>
      <c r="AA111" s="98"/>
      <c r="AB111" s="98"/>
      <c r="AC111" s="98"/>
      <c r="AD111" s="98"/>
      <c r="AE111" s="98"/>
      <c r="AF111" s="98"/>
      <c r="AG111" s="98"/>
      <c r="AH111" s="98"/>
      <c r="AI111" s="98"/>
      <c r="AJ111" s="98"/>
      <c r="AK111" s="98"/>
      <c r="AL111" s="98"/>
      <c r="AM111" s="98"/>
      <c r="AN111" s="98"/>
    </row>
    <row r="112" spans="1:40" s="97" customFormat="1" ht="16.5" customHeight="1">
      <c r="A112" s="44"/>
      <c r="B112" s="107"/>
      <c r="C112" s="46">
        <f t="shared" si="49"/>
        <v>0</v>
      </c>
      <c r="D112" s="46"/>
      <c r="E112" s="46"/>
      <c r="F112" s="46"/>
      <c r="G112" s="46"/>
      <c r="H112" s="46">
        <f t="shared" si="43"/>
        <v>0</v>
      </c>
      <c r="I112" s="46">
        <f t="shared" si="44"/>
        <v>0</v>
      </c>
      <c r="J112" s="46"/>
      <c r="K112" s="46"/>
      <c r="L112" s="46"/>
      <c r="M112" s="46"/>
      <c r="N112" s="46"/>
      <c r="O112" s="46"/>
      <c r="P112" s="46"/>
      <c r="Q112" s="46"/>
      <c r="R112" s="47"/>
      <c r="S112" s="47">
        <f t="shared" si="45"/>
        <v>0</v>
      </c>
      <c r="T112" s="112"/>
      <c r="U112" s="48">
        <f t="shared" si="47"/>
        <v>0</v>
      </c>
      <c r="V112" s="48"/>
      <c r="W112" s="120"/>
      <c r="X112" s="121"/>
      <c r="Y112" s="98"/>
      <c r="Z112" s="98"/>
      <c r="AA112" s="98"/>
      <c r="AB112" s="98"/>
      <c r="AC112" s="98"/>
      <c r="AD112" s="98"/>
      <c r="AE112" s="98"/>
      <c r="AF112" s="98"/>
      <c r="AG112" s="98"/>
      <c r="AH112" s="98"/>
      <c r="AI112" s="98"/>
      <c r="AJ112" s="98"/>
      <c r="AK112" s="98"/>
      <c r="AL112" s="98"/>
      <c r="AM112" s="98"/>
      <c r="AN112" s="98"/>
    </row>
    <row r="113" spans="1:40" s="128" customFormat="1" ht="16.5" customHeight="1">
      <c r="A113" s="118" t="s">
        <v>110</v>
      </c>
      <c r="B113" s="129" t="s">
        <v>111</v>
      </c>
      <c r="C113" s="117">
        <f>SUM(C114:C119)</f>
        <v>137003155</v>
      </c>
      <c r="D113" s="117">
        <f>SUM(D114:D119)</f>
        <v>117991086</v>
      </c>
      <c r="E113" s="117">
        <f>SUM(E114:E119)</f>
        <v>19012069</v>
      </c>
      <c r="F113" s="117">
        <f>SUM(F114:F119)</f>
        <v>100000</v>
      </c>
      <c r="G113" s="117">
        <f>SUM(G114:G119)</f>
        <v>0</v>
      </c>
      <c r="H113" s="117">
        <f t="shared" si="43"/>
        <v>136903155</v>
      </c>
      <c r="I113" s="117">
        <f t="shared" si="44"/>
        <v>80900628</v>
      </c>
      <c r="J113" s="117">
        <f aca="true" t="shared" si="50" ref="J113:R113">SUM(J114:J119)</f>
        <v>4836390</v>
      </c>
      <c r="K113" s="117">
        <f t="shared" si="50"/>
        <v>1578018</v>
      </c>
      <c r="L113" s="117">
        <f t="shared" si="50"/>
        <v>0</v>
      </c>
      <c r="M113" s="117">
        <f t="shared" si="50"/>
        <v>74444604</v>
      </c>
      <c r="N113" s="117">
        <f t="shared" si="50"/>
        <v>40000</v>
      </c>
      <c r="O113" s="117">
        <f t="shared" si="50"/>
        <v>1616</v>
      </c>
      <c r="P113" s="117">
        <f t="shared" si="50"/>
        <v>0</v>
      </c>
      <c r="Q113" s="117">
        <f t="shared" si="50"/>
        <v>0</v>
      </c>
      <c r="R113" s="117">
        <f t="shared" si="50"/>
        <v>56002527</v>
      </c>
      <c r="S113" s="124">
        <f t="shared" si="45"/>
        <v>130488747</v>
      </c>
      <c r="T113" s="125">
        <f t="shared" si="46"/>
        <v>7.928749329362438</v>
      </c>
      <c r="U113" s="126">
        <f t="shared" si="47"/>
        <v>137003155</v>
      </c>
      <c r="V113" s="126"/>
      <c r="W113" s="120"/>
      <c r="X113" s="121"/>
      <c r="Y113" s="127"/>
      <c r="Z113" s="127"/>
      <c r="AA113" s="127"/>
      <c r="AB113" s="127"/>
      <c r="AC113" s="127"/>
      <c r="AD113" s="127"/>
      <c r="AE113" s="127"/>
      <c r="AF113" s="127"/>
      <c r="AG113" s="127"/>
      <c r="AH113" s="127"/>
      <c r="AI113" s="127"/>
      <c r="AJ113" s="127"/>
      <c r="AK113" s="127"/>
      <c r="AL113" s="127"/>
      <c r="AM113" s="127"/>
      <c r="AN113" s="127"/>
    </row>
    <row r="114" spans="1:40" s="97" customFormat="1" ht="16.5" customHeight="1">
      <c r="A114" s="109">
        <v>1</v>
      </c>
      <c r="B114" s="107" t="s">
        <v>200</v>
      </c>
      <c r="C114" s="46">
        <f aca="true" t="shared" si="51" ref="C114:C119">SUM(D114:E114)</f>
        <v>16824885</v>
      </c>
      <c r="D114" s="46">
        <v>14731187</v>
      </c>
      <c r="E114" s="46">
        <v>2093698</v>
      </c>
      <c r="F114" s="46">
        <v>0</v>
      </c>
      <c r="G114" s="46"/>
      <c r="H114" s="46">
        <f t="shared" si="43"/>
        <v>16824885</v>
      </c>
      <c r="I114" s="46">
        <f t="shared" si="44"/>
        <v>4547849</v>
      </c>
      <c r="J114" s="46">
        <v>36821</v>
      </c>
      <c r="K114" s="46">
        <v>0</v>
      </c>
      <c r="L114" s="46">
        <v>0</v>
      </c>
      <c r="M114" s="46">
        <v>4471028</v>
      </c>
      <c r="N114" s="46">
        <v>40000</v>
      </c>
      <c r="O114" s="46">
        <v>0</v>
      </c>
      <c r="P114" s="46">
        <v>0</v>
      </c>
      <c r="Q114" s="46">
        <v>0</v>
      </c>
      <c r="R114" s="47">
        <v>12277036</v>
      </c>
      <c r="S114" s="47">
        <f t="shared" si="45"/>
        <v>16788064</v>
      </c>
      <c r="T114" s="112">
        <f t="shared" si="46"/>
        <v>0.8096355002111987</v>
      </c>
      <c r="U114" s="48">
        <f t="shared" si="47"/>
        <v>16824885</v>
      </c>
      <c r="V114" s="48"/>
      <c r="W114" s="120"/>
      <c r="X114" s="121"/>
      <c r="Y114" s="98"/>
      <c r="Z114" s="98"/>
      <c r="AA114" s="98"/>
      <c r="AB114" s="98"/>
      <c r="AC114" s="98"/>
      <c r="AD114" s="98"/>
      <c r="AE114" s="98"/>
      <c r="AF114" s="98"/>
      <c r="AG114" s="98"/>
      <c r="AH114" s="98"/>
      <c r="AI114" s="98"/>
      <c r="AJ114" s="98"/>
      <c r="AK114" s="98"/>
      <c r="AL114" s="98"/>
      <c r="AM114" s="98"/>
      <c r="AN114" s="98"/>
    </row>
    <row r="115" spans="1:40" s="97" customFormat="1" ht="16.5" customHeight="1">
      <c r="A115" s="109">
        <v>2</v>
      </c>
      <c r="B115" s="107" t="s">
        <v>117</v>
      </c>
      <c r="C115" s="46">
        <f t="shared" si="51"/>
        <v>29619647</v>
      </c>
      <c r="D115" s="46">
        <v>27567728</v>
      </c>
      <c r="E115" s="46">
        <v>2051919</v>
      </c>
      <c r="F115" s="46">
        <v>0</v>
      </c>
      <c r="G115" s="46"/>
      <c r="H115" s="46">
        <f t="shared" si="43"/>
        <v>29619647</v>
      </c>
      <c r="I115" s="46">
        <f t="shared" si="44"/>
        <v>19495000</v>
      </c>
      <c r="J115" s="46">
        <v>2055935</v>
      </c>
      <c r="K115" s="46">
        <v>1248683</v>
      </c>
      <c r="L115" s="46">
        <v>0</v>
      </c>
      <c r="M115" s="46">
        <v>16190382</v>
      </c>
      <c r="N115" s="46">
        <v>0</v>
      </c>
      <c r="O115" s="46">
        <v>0</v>
      </c>
      <c r="P115" s="46">
        <v>0</v>
      </c>
      <c r="Q115" s="46">
        <v>0</v>
      </c>
      <c r="R115" s="47">
        <v>10124647</v>
      </c>
      <c r="S115" s="47">
        <f t="shared" si="45"/>
        <v>26315029</v>
      </c>
      <c r="T115" s="112">
        <f t="shared" si="46"/>
        <v>16.95110541164401</v>
      </c>
      <c r="U115" s="48">
        <f t="shared" si="47"/>
        <v>29619647</v>
      </c>
      <c r="V115" s="48"/>
      <c r="W115" s="120"/>
      <c r="X115" s="121"/>
      <c r="Y115" s="98"/>
      <c r="Z115" s="98"/>
      <c r="AA115" s="98"/>
      <c r="AB115" s="98"/>
      <c r="AC115" s="98"/>
      <c r="AD115" s="98"/>
      <c r="AE115" s="98"/>
      <c r="AF115" s="98"/>
      <c r="AG115" s="98"/>
      <c r="AH115" s="98"/>
      <c r="AI115" s="98"/>
      <c r="AJ115" s="98"/>
      <c r="AK115" s="98"/>
      <c r="AL115" s="98"/>
      <c r="AM115" s="98"/>
      <c r="AN115" s="98"/>
    </row>
    <row r="116" spans="1:40" s="97" customFormat="1" ht="16.5" customHeight="1">
      <c r="A116" s="109">
        <v>3</v>
      </c>
      <c r="B116" s="107" t="s">
        <v>118</v>
      </c>
      <c r="C116" s="46">
        <f t="shared" si="51"/>
        <v>50160203</v>
      </c>
      <c r="D116" s="46">
        <v>39322648</v>
      </c>
      <c r="E116" s="46">
        <v>10837555</v>
      </c>
      <c r="F116" s="46">
        <v>0</v>
      </c>
      <c r="G116" s="46"/>
      <c r="H116" s="46">
        <f t="shared" si="43"/>
        <v>50160203</v>
      </c>
      <c r="I116" s="46">
        <f t="shared" si="44"/>
        <v>29924764</v>
      </c>
      <c r="J116" s="46">
        <v>361749</v>
      </c>
      <c r="K116" s="46">
        <v>49040</v>
      </c>
      <c r="L116" s="46">
        <v>0</v>
      </c>
      <c r="M116" s="46">
        <v>29513975</v>
      </c>
      <c r="N116" s="46">
        <v>0</v>
      </c>
      <c r="O116" s="46">
        <v>0</v>
      </c>
      <c r="P116" s="46">
        <v>0</v>
      </c>
      <c r="Q116" s="46">
        <v>0</v>
      </c>
      <c r="R116" s="47">
        <v>20235439</v>
      </c>
      <c r="S116" s="47">
        <f t="shared" si="45"/>
        <v>49749414</v>
      </c>
      <c r="T116" s="112">
        <f t="shared" si="46"/>
        <v>1.3727393138338535</v>
      </c>
      <c r="U116" s="48">
        <f t="shared" si="47"/>
        <v>50160203</v>
      </c>
      <c r="V116" s="48"/>
      <c r="W116" s="120"/>
      <c r="X116" s="121"/>
      <c r="Y116" s="98"/>
      <c r="Z116" s="98"/>
      <c r="AA116" s="98"/>
      <c r="AB116" s="98"/>
      <c r="AC116" s="98"/>
      <c r="AD116" s="98"/>
      <c r="AE116" s="98"/>
      <c r="AF116" s="98"/>
      <c r="AG116" s="98"/>
      <c r="AH116" s="98"/>
      <c r="AI116" s="98"/>
      <c r="AJ116" s="98"/>
      <c r="AK116" s="98"/>
      <c r="AL116" s="98"/>
      <c r="AM116" s="98"/>
      <c r="AN116" s="98"/>
    </row>
    <row r="117" spans="1:40" s="97" customFormat="1" ht="16.5" customHeight="1">
      <c r="A117" s="109">
        <v>4</v>
      </c>
      <c r="B117" s="107" t="s">
        <v>119</v>
      </c>
      <c r="C117" s="46">
        <f t="shared" si="51"/>
        <v>15711781</v>
      </c>
      <c r="D117" s="46">
        <v>14549468</v>
      </c>
      <c r="E117" s="46">
        <v>1162313</v>
      </c>
      <c r="F117" s="46">
        <v>0</v>
      </c>
      <c r="G117" s="46"/>
      <c r="H117" s="46">
        <f t="shared" si="43"/>
        <v>15711781</v>
      </c>
      <c r="I117" s="46">
        <f t="shared" si="44"/>
        <v>9348853</v>
      </c>
      <c r="J117" s="46">
        <v>1003007</v>
      </c>
      <c r="K117" s="46">
        <v>125000</v>
      </c>
      <c r="L117" s="46">
        <v>0</v>
      </c>
      <c r="M117" s="46">
        <v>8220846</v>
      </c>
      <c r="N117" s="46">
        <v>0</v>
      </c>
      <c r="O117" s="46">
        <v>0</v>
      </c>
      <c r="P117" s="46">
        <v>0</v>
      </c>
      <c r="Q117" s="46">
        <v>0</v>
      </c>
      <c r="R117" s="47">
        <v>6362928</v>
      </c>
      <c r="S117" s="47">
        <f t="shared" si="45"/>
        <v>14583774</v>
      </c>
      <c r="T117" s="112">
        <f t="shared" si="46"/>
        <v>12.065726137741176</v>
      </c>
      <c r="U117" s="48">
        <f t="shared" si="47"/>
        <v>15711781</v>
      </c>
      <c r="V117" s="48"/>
      <c r="W117" s="120"/>
      <c r="X117" s="121"/>
      <c r="Y117" s="98"/>
      <c r="Z117" s="98"/>
      <c r="AA117" s="98"/>
      <c r="AB117" s="98"/>
      <c r="AC117" s="98"/>
      <c r="AD117" s="98"/>
      <c r="AE117" s="98"/>
      <c r="AF117" s="98"/>
      <c r="AG117" s="98"/>
      <c r="AH117" s="98"/>
      <c r="AI117" s="98"/>
      <c r="AJ117" s="98"/>
      <c r="AK117" s="98"/>
      <c r="AL117" s="98"/>
      <c r="AM117" s="98"/>
      <c r="AN117" s="98"/>
    </row>
    <row r="118" spans="1:40" s="97" customFormat="1" ht="16.5" customHeight="1">
      <c r="A118" s="109">
        <v>5</v>
      </c>
      <c r="B118" s="107" t="s">
        <v>181</v>
      </c>
      <c r="C118" s="46">
        <f>SUM(D118:E118)</f>
        <v>24686639</v>
      </c>
      <c r="D118" s="46">
        <v>21820055</v>
      </c>
      <c r="E118" s="46">
        <v>2866584</v>
      </c>
      <c r="F118" s="46">
        <v>100000</v>
      </c>
      <c r="G118" s="46"/>
      <c r="H118" s="46">
        <f>SUM(J118:R118)</f>
        <v>24586639</v>
      </c>
      <c r="I118" s="46">
        <f>SUM(J118:Q118)</f>
        <v>17584162</v>
      </c>
      <c r="J118" s="46">
        <v>1378878</v>
      </c>
      <c r="K118" s="46">
        <v>155295</v>
      </c>
      <c r="L118" s="46">
        <v>0</v>
      </c>
      <c r="M118" s="46">
        <v>16048373</v>
      </c>
      <c r="N118" s="46">
        <v>0</v>
      </c>
      <c r="O118" s="46">
        <v>1616</v>
      </c>
      <c r="P118" s="46">
        <v>0</v>
      </c>
      <c r="Q118" s="46">
        <v>0</v>
      </c>
      <c r="R118" s="47">
        <v>7002477</v>
      </c>
      <c r="S118" s="47">
        <f>SUM(M118:R118)</f>
        <v>23052466</v>
      </c>
      <c r="T118" s="112">
        <f>(K118+L118+J118)/I118*100</f>
        <v>8.724743322997137</v>
      </c>
      <c r="U118" s="48">
        <f>SUM(F118:H118)</f>
        <v>24686639</v>
      </c>
      <c r="V118" s="48"/>
      <c r="W118" s="120"/>
      <c r="X118" s="121"/>
      <c r="Y118" s="98"/>
      <c r="Z118" s="98"/>
      <c r="AA118" s="98"/>
      <c r="AB118" s="98"/>
      <c r="AC118" s="98"/>
      <c r="AD118" s="98"/>
      <c r="AE118" s="98"/>
      <c r="AF118" s="98"/>
      <c r="AG118" s="98"/>
      <c r="AH118" s="98"/>
      <c r="AI118" s="98"/>
      <c r="AJ118" s="98"/>
      <c r="AK118" s="98"/>
      <c r="AL118" s="98"/>
      <c r="AM118" s="98"/>
      <c r="AN118" s="98"/>
    </row>
    <row r="119" spans="1:40" s="97" customFormat="1" ht="16.5" customHeight="1">
      <c r="A119" s="44" t="s">
        <v>11</v>
      </c>
      <c r="B119" s="45" t="s">
        <v>18</v>
      </c>
      <c r="C119" s="46">
        <f t="shared" si="51"/>
        <v>0</v>
      </c>
      <c r="D119" s="46"/>
      <c r="E119" s="46"/>
      <c r="F119" s="46"/>
      <c r="G119" s="46"/>
      <c r="H119" s="46">
        <f t="shared" si="43"/>
        <v>0</v>
      </c>
      <c r="I119" s="46">
        <f t="shared" si="44"/>
        <v>0</v>
      </c>
      <c r="J119" s="46"/>
      <c r="K119" s="46"/>
      <c r="L119" s="46"/>
      <c r="M119" s="46"/>
      <c r="N119" s="46"/>
      <c r="O119" s="46"/>
      <c r="P119" s="46"/>
      <c r="Q119" s="46"/>
      <c r="R119" s="47"/>
      <c r="S119" s="47">
        <f t="shared" si="45"/>
        <v>0</v>
      </c>
      <c r="T119" s="112"/>
      <c r="U119" s="48">
        <f t="shared" si="47"/>
        <v>0</v>
      </c>
      <c r="V119" s="48"/>
      <c r="W119" s="120"/>
      <c r="X119" s="121"/>
      <c r="Y119" s="98"/>
      <c r="Z119" s="98"/>
      <c r="AA119" s="98"/>
      <c r="AB119" s="98"/>
      <c r="AC119" s="98"/>
      <c r="AD119" s="98"/>
      <c r="AE119" s="98"/>
      <c r="AF119" s="98"/>
      <c r="AG119" s="98"/>
      <c r="AH119" s="98"/>
      <c r="AI119" s="98"/>
      <c r="AJ119" s="98"/>
      <c r="AK119" s="98"/>
      <c r="AL119" s="98"/>
      <c r="AM119" s="98"/>
      <c r="AN119" s="98"/>
    </row>
    <row r="120" spans="1:40" s="100" customFormat="1" ht="16.5" customHeight="1">
      <c r="A120" s="49"/>
      <c r="B120" s="50"/>
      <c r="C120" s="51"/>
      <c r="D120" s="51"/>
      <c r="E120" s="51"/>
      <c r="F120" s="52"/>
      <c r="G120" s="52"/>
      <c r="H120" s="52"/>
      <c r="I120" s="52"/>
      <c r="J120" s="52"/>
      <c r="K120" s="52"/>
      <c r="L120" s="52"/>
      <c r="M120" s="52"/>
      <c r="N120" s="52"/>
      <c r="O120" s="52"/>
      <c r="P120" s="52"/>
      <c r="Q120" s="52"/>
      <c r="R120" s="53"/>
      <c r="U120" s="54"/>
      <c r="V120" s="55"/>
      <c r="W120" s="94"/>
      <c r="X120" s="99"/>
      <c r="Y120" s="99"/>
      <c r="Z120" s="99"/>
      <c r="AA120" s="99"/>
      <c r="AB120" s="99"/>
      <c r="AC120" s="99"/>
      <c r="AD120" s="99"/>
      <c r="AE120" s="99"/>
      <c r="AF120" s="99"/>
      <c r="AG120" s="99"/>
      <c r="AH120" s="99"/>
      <c r="AI120" s="99"/>
      <c r="AJ120" s="99"/>
      <c r="AK120" s="99"/>
      <c r="AL120" s="99"/>
      <c r="AM120" s="99"/>
      <c r="AN120" s="99"/>
    </row>
    <row r="121" spans="1:40" s="58" customFormat="1" ht="16.5" customHeight="1">
      <c r="A121" s="228" t="str">
        <f>'Mẫu BC việc theo CHV Mẫu 06'!A121:E121</f>
        <v>Đồng Tháp, ngày 05 tháng 02 năm 2018</v>
      </c>
      <c r="B121" s="228"/>
      <c r="C121" s="228"/>
      <c r="D121" s="228"/>
      <c r="E121" s="228"/>
      <c r="F121" s="228"/>
      <c r="G121" s="56"/>
      <c r="H121" s="56"/>
      <c r="I121" s="56"/>
      <c r="J121" s="56"/>
      <c r="K121" s="56"/>
      <c r="L121" s="56"/>
      <c r="M121" s="57"/>
      <c r="N121" s="232" t="str">
        <f>A121</f>
        <v>Đồng Tháp, ngày 05 tháng 02 năm 2018</v>
      </c>
      <c r="O121" s="232"/>
      <c r="P121" s="232"/>
      <c r="Q121" s="232"/>
      <c r="R121" s="232"/>
      <c r="S121" s="232"/>
      <c r="T121" s="232"/>
      <c r="U121" s="57"/>
      <c r="W121" s="88"/>
      <c r="X121" s="89"/>
      <c r="Y121" s="89"/>
      <c r="Z121" s="89"/>
      <c r="AA121" s="89"/>
      <c r="AB121" s="89"/>
      <c r="AC121" s="89"/>
      <c r="AD121" s="89"/>
      <c r="AE121" s="89"/>
      <c r="AF121" s="89"/>
      <c r="AG121" s="89"/>
      <c r="AH121" s="89"/>
      <c r="AI121" s="89"/>
      <c r="AJ121" s="89"/>
      <c r="AK121" s="89"/>
      <c r="AL121" s="89"/>
      <c r="AM121" s="89"/>
      <c r="AN121" s="89"/>
    </row>
    <row r="122" spans="1:40" s="61" customFormat="1" ht="19.5" customHeight="1">
      <c r="A122" s="59"/>
      <c r="B122" s="222" t="s">
        <v>3</v>
      </c>
      <c r="C122" s="222"/>
      <c r="D122" s="222"/>
      <c r="E122" s="222"/>
      <c r="F122" s="60"/>
      <c r="G122" s="60"/>
      <c r="H122" s="60"/>
      <c r="I122" s="60"/>
      <c r="J122" s="60"/>
      <c r="K122" s="60"/>
      <c r="L122" s="60"/>
      <c r="M122" s="60"/>
      <c r="N122" s="233" t="str">
        <f>'Mẫu BC việc theo CHV Mẫu 06'!N122:S122</f>
        <v>  KT. CỤC TRƯỞNG</v>
      </c>
      <c r="O122" s="233"/>
      <c r="P122" s="233"/>
      <c r="Q122" s="233"/>
      <c r="R122" s="233"/>
      <c r="S122" s="233"/>
      <c r="T122" s="233"/>
      <c r="U122" s="59"/>
      <c r="W122" s="90"/>
      <c r="X122" s="91"/>
      <c r="Y122" s="91"/>
      <c r="Z122" s="91"/>
      <c r="AA122" s="91"/>
      <c r="AB122" s="91"/>
      <c r="AC122" s="91"/>
      <c r="AD122" s="91"/>
      <c r="AE122" s="91"/>
      <c r="AF122" s="91"/>
      <c r="AG122" s="91"/>
      <c r="AH122" s="91"/>
      <c r="AI122" s="91"/>
      <c r="AJ122" s="91"/>
      <c r="AK122" s="91"/>
      <c r="AL122" s="91"/>
      <c r="AM122" s="91"/>
      <c r="AN122" s="91"/>
    </row>
    <row r="123" spans="1:40" s="59" customFormat="1" ht="18.75">
      <c r="A123" s="62"/>
      <c r="B123" s="219"/>
      <c r="C123" s="219"/>
      <c r="D123" s="219"/>
      <c r="E123" s="62"/>
      <c r="F123" s="62"/>
      <c r="G123" s="62"/>
      <c r="H123" s="62"/>
      <c r="I123" s="62"/>
      <c r="J123" s="62"/>
      <c r="K123" s="62"/>
      <c r="L123" s="62"/>
      <c r="M123" s="62"/>
      <c r="N123" s="231" t="s">
        <v>174</v>
      </c>
      <c r="O123" s="231"/>
      <c r="P123" s="231"/>
      <c r="Q123" s="231"/>
      <c r="R123" s="231"/>
      <c r="S123" s="231"/>
      <c r="T123" s="231"/>
      <c r="U123" s="62"/>
      <c r="V123" s="62"/>
      <c r="W123" s="101"/>
      <c r="X123" s="102"/>
      <c r="Y123" s="102"/>
      <c r="Z123" s="102"/>
      <c r="AA123" s="102"/>
      <c r="AB123" s="102"/>
      <c r="AC123" s="102"/>
      <c r="AD123" s="102"/>
      <c r="AE123" s="102"/>
      <c r="AF123" s="102"/>
      <c r="AG123" s="102"/>
      <c r="AH123" s="102"/>
      <c r="AI123" s="102"/>
      <c r="AJ123" s="102"/>
      <c r="AK123" s="102"/>
      <c r="AL123" s="102"/>
      <c r="AM123" s="102"/>
      <c r="AN123" s="102"/>
    </row>
    <row r="124" spans="1:40" s="59" customFormat="1" ht="18.75">
      <c r="A124" s="62"/>
      <c r="B124" s="62"/>
      <c r="C124" s="62"/>
      <c r="D124" s="62"/>
      <c r="E124" s="62"/>
      <c r="F124" s="62"/>
      <c r="G124" s="62"/>
      <c r="H124" s="62"/>
      <c r="I124" s="62"/>
      <c r="J124" s="62"/>
      <c r="K124" s="62"/>
      <c r="L124" s="62"/>
      <c r="M124" s="62"/>
      <c r="N124" s="62"/>
      <c r="O124" s="62"/>
      <c r="P124" s="62"/>
      <c r="Q124" s="62"/>
      <c r="R124" s="62"/>
      <c r="S124" s="62"/>
      <c r="T124" s="62"/>
      <c r="U124" s="62"/>
      <c r="V124" s="62"/>
      <c r="W124" s="101"/>
      <c r="X124" s="102"/>
      <c r="Y124" s="102"/>
      <c r="Z124" s="102"/>
      <c r="AA124" s="102"/>
      <c r="AB124" s="102"/>
      <c r="AC124" s="102"/>
      <c r="AD124" s="102"/>
      <c r="AE124" s="102"/>
      <c r="AF124" s="102"/>
      <c r="AG124" s="102"/>
      <c r="AH124" s="102"/>
      <c r="AI124" s="102"/>
      <c r="AJ124" s="102"/>
      <c r="AK124" s="102"/>
      <c r="AL124" s="102"/>
      <c r="AM124" s="102"/>
      <c r="AN124" s="102"/>
    </row>
    <row r="125" spans="1:40" s="59" customFormat="1" ht="18.75">
      <c r="A125" s="62"/>
      <c r="B125" s="62"/>
      <c r="C125" s="62"/>
      <c r="D125" s="62"/>
      <c r="E125" s="62"/>
      <c r="F125" s="62"/>
      <c r="G125" s="62"/>
      <c r="H125" s="62"/>
      <c r="I125" s="62"/>
      <c r="J125" s="62"/>
      <c r="K125" s="62"/>
      <c r="L125" s="62"/>
      <c r="M125" s="62"/>
      <c r="N125" s="62"/>
      <c r="O125" s="62"/>
      <c r="P125" s="62"/>
      <c r="Q125" s="62"/>
      <c r="R125" s="62"/>
      <c r="S125" s="62"/>
      <c r="T125" s="62"/>
      <c r="U125" s="62"/>
      <c r="V125" s="62"/>
      <c r="W125" s="101"/>
      <c r="X125" s="102"/>
      <c r="Y125" s="102"/>
      <c r="Z125" s="102"/>
      <c r="AA125" s="102"/>
      <c r="AB125" s="102"/>
      <c r="AC125" s="102"/>
      <c r="AD125" s="102"/>
      <c r="AE125" s="102"/>
      <c r="AF125" s="102"/>
      <c r="AG125" s="102"/>
      <c r="AH125" s="102"/>
      <c r="AI125" s="102"/>
      <c r="AJ125" s="102"/>
      <c r="AK125" s="102"/>
      <c r="AL125" s="102"/>
      <c r="AM125" s="102"/>
      <c r="AN125" s="102"/>
    </row>
    <row r="126" spans="1:40" s="59" customFormat="1" ht="15.75" customHeight="1">
      <c r="A126" s="63"/>
      <c r="C126" s="63"/>
      <c r="D126" s="63"/>
      <c r="E126" s="63"/>
      <c r="F126" s="63"/>
      <c r="G126" s="63"/>
      <c r="H126" s="63"/>
      <c r="I126" s="63"/>
      <c r="J126" s="63"/>
      <c r="K126" s="63"/>
      <c r="L126" s="63"/>
      <c r="M126" s="63"/>
      <c r="N126" s="63"/>
      <c r="O126" s="63"/>
      <c r="P126" s="63"/>
      <c r="Q126" s="63"/>
      <c r="R126" s="62"/>
      <c r="S126" s="62"/>
      <c r="T126" s="62"/>
      <c r="U126" s="62"/>
      <c r="V126" s="62"/>
      <c r="W126" s="101"/>
      <c r="X126" s="102"/>
      <c r="Y126" s="102"/>
      <c r="Z126" s="102"/>
      <c r="AA126" s="102"/>
      <c r="AB126" s="102"/>
      <c r="AC126" s="102"/>
      <c r="AD126" s="102"/>
      <c r="AE126" s="102"/>
      <c r="AF126" s="102"/>
      <c r="AG126" s="102"/>
      <c r="AH126" s="102"/>
      <c r="AI126" s="102"/>
      <c r="AJ126" s="102"/>
      <c r="AK126" s="102"/>
      <c r="AL126" s="102"/>
      <c r="AM126" s="102"/>
      <c r="AN126" s="102"/>
    </row>
    <row r="127" spans="1:40" s="59" customFormat="1" ht="29.25" customHeight="1">
      <c r="A127" s="219" t="str">
        <f>'Mẫu BC việc theo CHV Mẫu 06'!A133:E133</f>
        <v>Nguyễn Chí Hòa</v>
      </c>
      <c r="B127" s="219"/>
      <c r="C127" s="219"/>
      <c r="D127" s="219"/>
      <c r="E127" s="219"/>
      <c r="F127" s="63"/>
      <c r="G127" s="63"/>
      <c r="H127" s="63"/>
      <c r="I127" s="63"/>
      <c r="J127" s="63"/>
      <c r="K127" s="63"/>
      <c r="L127" s="63"/>
      <c r="M127" s="63"/>
      <c r="N127" s="219" t="str">
        <f>'Mẫu BC việc theo CHV Mẫu 06'!N133:S133</f>
        <v>Bùi Văn Ty</v>
      </c>
      <c r="O127" s="219"/>
      <c r="P127" s="219"/>
      <c r="Q127" s="219"/>
      <c r="R127" s="219"/>
      <c r="S127" s="219"/>
      <c r="T127" s="219"/>
      <c r="U127" s="62"/>
      <c r="V127" s="62"/>
      <c r="W127" s="101"/>
      <c r="X127" s="102"/>
      <c r="Y127" s="102"/>
      <c r="Z127" s="102"/>
      <c r="AA127" s="102"/>
      <c r="AB127" s="102"/>
      <c r="AC127" s="102"/>
      <c r="AD127" s="102"/>
      <c r="AE127" s="102"/>
      <c r="AF127" s="102"/>
      <c r="AG127" s="102"/>
      <c r="AH127" s="102"/>
      <c r="AI127" s="102"/>
      <c r="AJ127" s="102"/>
      <c r="AK127" s="102"/>
      <c r="AL127" s="102"/>
      <c r="AM127" s="102"/>
      <c r="AN127" s="102"/>
    </row>
    <row r="128" spans="1:40" s="59" customFormat="1" ht="18.75">
      <c r="A128" s="62"/>
      <c r="B128" s="62"/>
      <c r="C128" s="62"/>
      <c r="D128" s="62"/>
      <c r="E128" s="62"/>
      <c r="F128" s="62"/>
      <c r="G128" s="62"/>
      <c r="H128" s="62"/>
      <c r="I128" s="62"/>
      <c r="J128" s="62"/>
      <c r="K128" s="62"/>
      <c r="L128" s="62"/>
      <c r="M128" s="62"/>
      <c r="N128" s="62"/>
      <c r="O128" s="62"/>
      <c r="P128" s="62"/>
      <c r="Q128" s="62"/>
      <c r="R128" s="62"/>
      <c r="S128" s="62"/>
      <c r="T128" s="62"/>
      <c r="U128" s="62"/>
      <c r="V128" s="62"/>
      <c r="W128" s="101"/>
      <c r="X128" s="102"/>
      <c r="Y128" s="102"/>
      <c r="Z128" s="102"/>
      <c r="AA128" s="102"/>
      <c r="AB128" s="102"/>
      <c r="AC128" s="102"/>
      <c r="AD128" s="102"/>
      <c r="AE128" s="102"/>
      <c r="AF128" s="102"/>
      <c r="AG128" s="102"/>
      <c r="AH128" s="102"/>
      <c r="AI128" s="102"/>
      <c r="AJ128" s="102"/>
      <c r="AK128" s="102"/>
      <c r="AL128" s="102"/>
      <c r="AM128" s="102"/>
      <c r="AN128" s="102"/>
    </row>
    <row r="129" spans="1:40" s="59" customFormat="1" ht="18.75">
      <c r="A129" s="62"/>
      <c r="B129" s="62"/>
      <c r="C129" s="62"/>
      <c r="D129" s="62"/>
      <c r="E129" s="62"/>
      <c r="F129" s="62"/>
      <c r="G129" s="62"/>
      <c r="H129" s="62"/>
      <c r="I129" s="62"/>
      <c r="J129" s="62"/>
      <c r="K129" s="62"/>
      <c r="L129" s="62"/>
      <c r="M129" s="62"/>
      <c r="N129" s="62"/>
      <c r="O129" s="62"/>
      <c r="P129" s="62"/>
      <c r="Q129" s="62"/>
      <c r="R129" s="62"/>
      <c r="S129" s="62"/>
      <c r="T129" s="62"/>
      <c r="U129" s="62"/>
      <c r="V129" s="62"/>
      <c r="W129" s="101"/>
      <c r="X129" s="102"/>
      <c r="Y129" s="102"/>
      <c r="Z129" s="102"/>
      <c r="AA129" s="102"/>
      <c r="AB129" s="102"/>
      <c r="AC129" s="102"/>
      <c r="AD129" s="102"/>
      <c r="AE129" s="102"/>
      <c r="AF129" s="102"/>
      <c r="AG129" s="102"/>
      <c r="AH129" s="102"/>
      <c r="AI129" s="102"/>
      <c r="AJ129" s="102"/>
      <c r="AK129" s="102"/>
      <c r="AL129" s="102"/>
      <c r="AM129" s="102"/>
      <c r="AN129" s="102"/>
    </row>
    <row r="130" spans="1:40" s="103" customFormat="1" ht="48"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101"/>
      <c r="X130" s="102"/>
      <c r="Y130" s="102"/>
      <c r="Z130" s="102"/>
      <c r="AA130" s="102"/>
      <c r="AB130" s="102"/>
      <c r="AC130" s="102"/>
      <c r="AD130" s="102"/>
      <c r="AE130" s="102"/>
      <c r="AF130" s="102"/>
      <c r="AG130" s="102"/>
      <c r="AH130" s="102"/>
      <c r="AI130" s="102"/>
      <c r="AJ130" s="102"/>
      <c r="AK130" s="102"/>
      <c r="AL130" s="102"/>
      <c r="AM130" s="102"/>
      <c r="AN130" s="102"/>
    </row>
    <row r="131" spans="1:40" s="103" customFormat="1" ht="18.75">
      <c r="A131" s="64"/>
      <c r="B131" s="64"/>
      <c r="C131" s="64"/>
      <c r="D131" s="64"/>
      <c r="E131" s="64"/>
      <c r="F131" s="64"/>
      <c r="G131" s="64"/>
      <c r="H131" s="64"/>
      <c r="I131" s="64"/>
      <c r="J131" s="64"/>
      <c r="K131" s="64"/>
      <c r="L131" s="64"/>
      <c r="M131" s="64"/>
      <c r="N131" s="64"/>
      <c r="O131" s="64"/>
      <c r="P131" s="64"/>
      <c r="Q131" s="64"/>
      <c r="R131" s="64"/>
      <c r="S131" s="64"/>
      <c r="T131" s="64"/>
      <c r="U131" s="64"/>
      <c r="V131" s="64"/>
      <c r="W131" s="101"/>
      <c r="X131" s="102"/>
      <c r="Y131" s="102"/>
      <c r="Z131" s="102"/>
      <c r="AA131" s="102"/>
      <c r="AB131" s="102"/>
      <c r="AC131" s="102"/>
      <c r="AD131" s="102"/>
      <c r="AE131" s="102"/>
      <c r="AF131" s="102"/>
      <c r="AG131" s="102"/>
      <c r="AH131" s="102"/>
      <c r="AI131" s="102"/>
      <c r="AJ131" s="102"/>
      <c r="AK131" s="102"/>
      <c r="AL131" s="102"/>
      <c r="AM131" s="102"/>
      <c r="AN131" s="102"/>
    </row>
    <row r="132" spans="1:40" s="103" customFormat="1" ht="48"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101"/>
      <c r="X132" s="102"/>
      <c r="Y132" s="102"/>
      <c r="Z132" s="102"/>
      <c r="AA132" s="102"/>
      <c r="AB132" s="102"/>
      <c r="AC132" s="102"/>
      <c r="AD132" s="102"/>
      <c r="AE132" s="102"/>
      <c r="AF132" s="102"/>
      <c r="AG132" s="102"/>
      <c r="AH132" s="102"/>
      <c r="AI132" s="102"/>
      <c r="AJ132" s="102"/>
      <c r="AK132" s="102"/>
      <c r="AL132" s="102"/>
      <c r="AM132" s="102"/>
      <c r="AN132" s="102"/>
    </row>
    <row r="133" spans="1:40" s="100" customFormat="1" ht="15.75">
      <c r="A133" s="55"/>
      <c r="B133" s="55"/>
      <c r="C133" s="55"/>
      <c r="D133" s="55"/>
      <c r="E133" s="55"/>
      <c r="F133" s="55"/>
      <c r="G133" s="55"/>
      <c r="H133" s="55"/>
      <c r="I133" s="55"/>
      <c r="J133" s="55"/>
      <c r="K133" s="55"/>
      <c r="L133" s="55"/>
      <c r="M133" s="55"/>
      <c r="N133" s="55"/>
      <c r="O133" s="55"/>
      <c r="P133" s="55"/>
      <c r="Q133" s="55"/>
      <c r="R133" s="55"/>
      <c r="S133" s="55"/>
      <c r="T133" s="55"/>
      <c r="U133" s="54"/>
      <c r="V133" s="55"/>
      <c r="W133" s="94"/>
      <c r="X133" s="99"/>
      <c r="Y133" s="99"/>
      <c r="Z133" s="99"/>
      <c r="AA133" s="99"/>
      <c r="AB133" s="99"/>
      <c r="AC133" s="99"/>
      <c r="AD133" s="99"/>
      <c r="AE133" s="99"/>
      <c r="AF133" s="99"/>
      <c r="AG133" s="99"/>
      <c r="AH133" s="99"/>
      <c r="AI133" s="99"/>
      <c r="AJ133" s="99"/>
      <c r="AK133" s="99"/>
      <c r="AL133" s="99"/>
      <c r="AM133" s="99"/>
      <c r="AN133" s="99"/>
    </row>
    <row r="134" spans="1:40" s="100" customFormat="1" ht="15.75">
      <c r="A134" s="55"/>
      <c r="B134" s="55"/>
      <c r="C134" s="55"/>
      <c r="D134" s="55"/>
      <c r="E134" s="55"/>
      <c r="F134" s="55"/>
      <c r="G134" s="55"/>
      <c r="H134" s="55"/>
      <c r="I134" s="55"/>
      <c r="J134" s="55"/>
      <c r="K134" s="55"/>
      <c r="L134" s="55"/>
      <c r="M134" s="55"/>
      <c r="N134" s="55"/>
      <c r="O134" s="55"/>
      <c r="P134" s="55"/>
      <c r="Q134" s="55"/>
      <c r="R134" s="55"/>
      <c r="S134" s="55"/>
      <c r="T134" s="55"/>
      <c r="U134" s="54"/>
      <c r="V134" s="55"/>
      <c r="W134" s="94"/>
      <c r="X134" s="99"/>
      <c r="Y134" s="99"/>
      <c r="Z134" s="99"/>
      <c r="AA134" s="99"/>
      <c r="AB134" s="99"/>
      <c r="AC134" s="99"/>
      <c r="AD134" s="99"/>
      <c r="AE134" s="99"/>
      <c r="AF134" s="99"/>
      <c r="AG134" s="99"/>
      <c r="AH134" s="99"/>
      <c r="AI134" s="99"/>
      <c r="AJ134" s="99"/>
      <c r="AK134" s="99"/>
      <c r="AL134" s="99"/>
      <c r="AM134" s="99"/>
      <c r="AN134" s="99"/>
    </row>
    <row r="135" spans="1:40" s="100" customFormat="1" ht="15.75">
      <c r="A135" s="55"/>
      <c r="B135" s="55"/>
      <c r="C135" s="55"/>
      <c r="D135" s="55"/>
      <c r="E135" s="55"/>
      <c r="F135" s="55"/>
      <c r="G135" s="55"/>
      <c r="H135" s="55"/>
      <c r="I135" s="55"/>
      <c r="J135" s="55"/>
      <c r="K135" s="55"/>
      <c r="L135" s="55"/>
      <c r="M135" s="55"/>
      <c r="N135" s="55"/>
      <c r="O135" s="55"/>
      <c r="P135" s="55"/>
      <c r="Q135" s="55"/>
      <c r="R135" s="55"/>
      <c r="S135" s="55"/>
      <c r="T135" s="55"/>
      <c r="U135" s="54"/>
      <c r="V135" s="55"/>
      <c r="W135" s="94"/>
      <c r="X135" s="99"/>
      <c r="Y135" s="99"/>
      <c r="Z135" s="99"/>
      <c r="AA135" s="99"/>
      <c r="AB135" s="99"/>
      <c r="AC135" s="99"/>
      <c r="AD135" s="99"/>
      <c r="AE135" s="99"/>
      <c r="AF135" s="99"/>
      <c r="AG135" s="99"/>
      <c r="AH135" s="99"/>
      <c r="AI135" s="99"/>
      <c r="AJ135" s="99"/>
      <c r="AK135" s="99"/>
      <c r="AL135" s="99"/>
      <c r="AM135" s="99"/>
      <c r="AN135" s="99"/>
    </row>
    <row r="136" spans="1:40" s="100" customFormat="1" ht="15.75">
      <c r="A136" s="55"/>
      <c r="B136" s="55"/>
      <c r="C136" s="55"/>
      <c r="D136" s="55"/>
      <c r="E136" s="55"/>
      <c r="F136" s="55"/>
      <c r="G136" s="55"/>
      <c r="H136" s="55"/>
      <c r="I136" s="55"/>
      <c r="J136" s="55"/>
      <c r="K136" s="55"/>
      <c r="L136" s="55"/>
      <c r="M136" s="55"/>
      <c r="N136" s="55"/>
      <c r="O136" s="55"/>
      <c r="P136" s="55"/>
      <c r="Q136" s="55"/>
      <c r="R136" s="55"/>
      <c r="S136" s="55"/>
      <c r="T136" s="55"/>
      <c r="U136" s="54"/>
      <c r="V136" s="55"/>
      <c r="W136" s="94"/>
      <c r="X136" s="99"/>
      <c r="Y136" s="99"/>
      <c r="Z136" s="99"/>
      <c r="AA136" s="99"/>
      <c r="AB136" s="99"/>
      <c r="AC136" s="99"/>
      <c r="AD136" s="99"/>
      <c r="AE136" s="99"/>
      <c r="AF136" s="99"/>
      <c r="AG136" s="99"/>
      <c r="AH136" s="99"/>
      <c r="AI136" s="99"/>
      <c r="AJ136" s="99"/>
      <c r="AK136" s="99"/>
      <c r="AL136" s="99"/>
      <c r="AM136" s="99"/>
      <c r="AN136" s="99"/>
    </row>
    <row r="137" spans="1:40" s="100" customFormat="1" ht="15.75">
      <c r="A137" s="55"/>
      <c r="B137" s="55"/>
      <c r="C137" s="55"/>
      <c r="D137" s="55"/>
      <c r="E137" s="55"/>
      <c r="F137" s="55"/>
      <c r="G137" s="55"/>
      <c r="H137" s="55"/>
      <c r="I137" s="55"/>
      <c r="J137" s="55"/>
      <c r="K137" s="55"/>
      <c r="L137" s="55"/>
      <c r="M137" s="55"/>
      <c r="N137" s="55"/>
      <c r="O137" s="55"/>
      <c r="P137" s="55"/>
      <c r="Q137" s="55"/>
      <c r="R137" s="55"/>
      <c r="S137" s="55"/>
      <c r="T137" s="55"/>
      <c r="U137" s="54"/>
      <c r="V137" s="55"/>
      <c r="W137" s="94"/>
      <c r="X137" s="99"/>
      <c r="Y137" s="99"/>
      <c r="Z137" s="99"/>
      <c r="AA137" s="99"/>
      <c r="AB137" s="99"/>
      <c r="AC137" s="99"/>
      <c r="AD137" s="99"/>
      <c r="AE137" s="99"/>
      <c r="AF137" s="99"/>
      <c r="AG137" s="99"/>
      <c r="AH137" s="99"/>
      <c r="AI137" s="99"/>
      <c r="AJ137" s="99"/>
      <c r="AK137" s="99"/>
      <c r="AL137" s="99"/>
      <c r="AM137" s="99"/>
      <c r="AN137" s="99"/>
    </row>
    <row r="138" spans="1:40" s="100" customFormat="1" ht="15.75">
      <c r="A138" s="55"/>
      <c r="B138" s="55"/>
      <c r="C138" s="55"/>
      <c r="D138" s="55"/>
      <c r="E138" s="55"/>
      <c r="F138" s="55"/>
      <c r="G138" s="55"/>
      <c r="H138" s="55"/>
      <c r="I138" s="55"/>
      <c r="J138" s="55"/>
      <c r="K138" s="55"/>
      <c r="L138" s="55"/>
      <c r="M138" s="55"/>
      <c r="N138" s="55"/>
      <c r="O138" s="55"/>
      <c r="P138" s="55"/>
      <c r="Q138" s="55"/>
      <c r="R138" s="55"/>
      <c r="S138" s="55"/>
      <c r="T138" s="55"/>
      <c r="U138" s="54"/>
      <c r="V138" s="55"/>
      <c r="W138" s="94"/>
      <c r="X138" s="99"/>
      <c r="Y138" s="99"/>
      <c r="Z138" s="99"/>
      <c r="AA138" s="99"/>
      <c r="AB138" s="99"/>
      <c r="AC138" s="99"/>
      <c r="AD138" s="99"/>
      <c r="AE138" s="99"/>
      <c r="AF138" s="99"/>
      <c r="AG138" s="99"/>
      <c r="AH138" s="99"/>
      <c r="AI138" s="99"/>
      <c r="AJ138" s="99"/>
      <c r="AK138" s="99"/>
      <c r="AL138" s="99"/>
      <c r="AM138" s="99"/>
      <c r="AN138" s="99"/>
    </row>
    <row r="139" spans="1:40" s="100" customFormat="1" ht="15.75">
      <c r="A139" s="55"/>
      <c r="B139" s="55"/>
      <c r="C139" s="55"/>
      <c r="D139" s="55"/>
      <c r="E139" s="55"/>
      <c r="F139" s="55"/>
      <c r="G139" s="55"/>
      <c r="H139" s="55"/>
      <c r="I139" s="55"/>
      <c r="J139" s="55"/>
      <c r="K139" s="55"/>
      <c r="L139" s="55"/>
      <c r="M139" s="55"/>
      <c r="N139" s="55"/>
      <c r="O139" s="55"/>
      <c r="P139" s="55"/>
      <c r="Q139" s="55"/>
      <c r="R139" s="55"/>
      <c r="S139" s="55"/>
      <c r="T139" s="55"/>
      <c r="U139" s="54"/>
      <c r="V139" s="55"/>
      <c r="W139" s="94"/>
      <c r="X139" s="99"/>
      <c r="Y139" s="99"/>
      <c r="Z139" s="99"/>
      <c r="AA139" s="99"/>
      <c r="AB139" s="99"/>
      <c r="AC139" s="99"/>
      <c r="AD139" s="99"/>
      <c r="AE139" s="99"/>
      <c r="AF139" s="99"/>
      <c r="AG139" s="99"/>
      <c r="AH139" s="99"/>
      <c r="AI139" s="99"/>
      <c r="AJ139" s="99"/>
      <c r="AK139" s="99"/>
      <c r="AL139" s="99"/>
      <c r="AM139" s="99"/>
      <c r="AN139" s="99"/>
    </row>
    <row r="140" spans="1:40" s="100" customFormat="1" ht="15.75">
      <c r="A140" s="55"/>
      <c r="B140" s="55"/>
      <c r="C140" s="55"/>
      <c r="D140" s="55"/>
      <c r="E140" s="55"/>
      <c r="F140" s="55"/>
      <c r="G140" s="55"/>
      <c r="H140" s="55"/>
      <c r="I140" s="55"/>
      <c r="J140" s="55"/>
      <c r="K140" s="55"/>
      <c r="L140" s="55"/>
      <c r="M140" s="55"/>
      <c r="N140" s="55"/>
      <c r="O140" s="55"/>
      <c r="P140" s="55"/>
      <c r="Q140" s="55"/>
      <c r="R140" s="55"/>
      <c r="S140" s="55"/>
      <c r="T140" s="55"/>
      <c r="U140" s="54"/>
      <c r="V140" s="55"/>
      <c r="W140" s="94"/>
      <c r="X140" s="99"/>
      <c r="Y140" s="99"/>
      <c r="Z140" s="99"/>
      <c r="AA140" s="99"/>
      <c r="AB140" s="99"/>
      <c r="AC140" s="99"/>
      <c r="AD140" s="99"/>
      <c r="AE140" s="99"/>
      <c r="AF140" s="99"/>
      <c r="AG140" s="99"/>
      <c r="AH140" s="99"/>
      <c r="AI140" s="99"/>
      <c r="AJ140" s="99"/>
      <c r="AK140" s="99"/>
      <c r="AL140" s="99"/>
      <c r="AM140" s="99"/>
      <c r="AN140" s="99"/>
    </row>
    <row r="141" spans="1:40" s="100" customFormat="1" ht="15.75">
      <c r="A141" s="55"/>
      <c r="B141" s="55"/>
      <c r="C141" s="55"/>
      <c r="D141" s="55"/>
      <c r="E141" s="55"/>
      <c r="F141" s="55"/>
      <c r="G141" s="55"/>
      <c r="H141" s="55"/>
      <c r="I141" s="55"/>
      <c r="J141" s="55"/>
      <c r="K141" s="55"/>
      <c r="L141" s="55"/>
      <c r="M141" s="55"/>
      <c r="N141" s="55"/>
      <c r="O141" s="55"/>
      <c r="P141" s="55"/>
      <c r="Q141" s="55"/>
      <c r="R141" s="55"/>
      <c r="S141" s="55"/>
      <c r="T141" s="55"/>
      <c r="U141" s="54"/>
      <c r="V141" s="55"/>
      <c r="W141" s="94"/>
      <c r="X141" s="99"/>
      <c r="Y141" s="99"/>
      <c r="Z141" s="99"/>
      <c r="AA141" s="99"/>
      <c r="AB141" s="99"/>
      <c r="AC141" s="99"/>
      <c r="AD141" s="99"/>
      <c r="AE141" s="99"/>
      <c r="AF141" s="99"/>
      <c r="AG141" s="99"/>
      <c r="AH141" s="99"/>
      <c r="AI141" s="99"/>
      <c r="AJ141" s="99"/>
      <c r="AK141" s="99"/>
      <c r="AL141" s="99"/>
      <c r="AM141" s="99"/>
      <c r="AN141" s="99"/>
    </row>
    <row r="142" spans="1:40" s="100" customFormat="1" ht="15.75">
      <c r="A142" s="55"/>
      <c r="B142" s="55"/>
      <c r="C142" s="55"/>
      <c r="D142" s="55"/>
      <c r="E142" s="55"/>
      <c r="F142" s="55"/>
      <c r="G142" s="55"/>
      <c r="H142" s="55"/>
      <c r="I142" s="55"/>
      <c r="J142" s="55"/>
      <c r="K142" s="55"/>
      <c r="L142" s="55"/>
      <c r="M142" s="55"/>
      <c r="N142" s="55"/>
      <c r="O142" s="55"/>
      <c r="P142" s="55"/>
      <c r="Q142" s="55"/>
      <c r="R142" s="55"/>
      <c r="S142" s="55"/>
      <c r="T142" s="55"/>
      <c r="U142" s="54"/>
      <c r="V142" s="55"/>
      <c r="W142" s="94"/>
      <c r="X142" s="99"/>
      <c r="Y142" s="99"/>
      <c r="Z142" s="99"/>
      <c r="AA142" s="99"/>
      <c r="AB142" s="99"/>
      <c r="AC142" s="99"/>
      <c r="AD142" s="99"/>
      <c r="AE142" s="99"/>
      <c r="AF142" s="99"/>
      <c r="AG142" s="99"/>
      <c r="AH142" s="99"/>
      <c r="AI142" s="99"/>
      <c r="AJ142" s="99"/>
      <c r="AK142" s="99"/>
      <c r="AL142" s="99"/>
      <c r="AM142" s="99"/>
      <c r="AN142" s="99"/>
    </row>
    <row r="143" spans="1:40" s="100" customFormat="1" ht="15.75">
      <c r="A143" s="55"/>
      <c r="B143" s="55"/>
      <c r="C143" s="55"/>
      <c r="D143" s="55"/>
      <c r="E143" s="55"/>
      <c r="F143" s="55"/>
      <c r="G143" s="55"/>
      <c r="H143" s="55"/>
      <c r="I143" s="55"/>
      <c r="J143" s="55"/>
      <c r="K143" s="55"/>
      <c r="L143" s="55"/>
      <c r="M143" s="55"/>
      <c r="N143" s="55"/>
      <c r="O143" s="55"/>
      <c r="P143" s="55"/>
      <c r="Q143" s="55"/>
      <c r="R143" s="55"/>
      <c r="S143" s="55"/>
      <c r="T143" s="55"/>
      <c r="U143" s="54"/>
      <c r="V143" s="55"/>
      <c r="W143" s="94"/>
      <c r="X143" s="99"/>
      <c r="Y143" s="99"/>
      <c r="Z143" s="99"/>
      <c r="AA143" s="99"/>
      <c r="AB143" s="99"/>
      <c r="AC143" s="99"/>
      <c r="AD143" s="99"/>
      <c r="AE143" s="99"/>
      <c r="AF143" s="99"/>
      <c r="AG143" s="99"/>
      <c r="AH143" s="99"/>
      <c r="AI143" s="99"/>
      <c r="AJ143" s="99"/>
      <c r="AK143" s="99"/>
      <c r="AL143" s="99"/>
      <c r="AM143" s="99"/>
      <c r="AN143" s="99"/>
    </row>
    <row r="144" spans="1:40" s="100" customFormat="1" ht="15.75">
      <c r="A144" s="55"/>
      <c r="B144" s="55"/>
      <c r="C144" s="55"/>
      <c r="D144" s="55"/>
      <c r="E144" s="55"/>
      <c r="F144" s="55"/>
      <c r="G144" s="55"/>
      <c r="H144" s="55"/>
      <c r="I144" s="55"/>
      <c r="J144" s="55"/>
      <c r="K144" s="55"/>
      <c r="L144" s="55"/>
      <c r="M144" s="55"/>
      <c r="N144" s="55"/>
      <c r="O144" s="55"/>
      <c r="P144" s="55"/>
      <c r="Q144" s="55"/>
      <c r="R144" s="55"/>
      <c r="S144" s="55"/>
      <c r="T144" s="55"/>
      <c r="U144" s="54"/>
      <c r="V144" s="55"/>
      <c r="W144" s="94"/>
      <c r="X144" s="99"/>
      <c r="Y144" s="99"/>
      <c r="Z144" s="99"/>
      <c r="AA144" s="99"/>
      <c r="AB144" s="99"/>
      <c r="AC144" s="99"/>
      <c r="AD144" s="99"/>
      <c r="AE144" s="99"/>
      <c r="AF144" s="99"/>
      <c r="AG144" s="99"/>
      <c r="AH144" s="99"/>
      <c r="AI144" s="99"/>
      <c r="AJ144" s="99"/>
      <c r="AK144" s="99"/>
      <c r="AL144" s="99"/>
      <c r="AM144" s="99"/>
      <c r="AN144" s="99"/>
    </row>
    <row r="145" spans="1:40" s="100" customFormat="1" ht="15.75">
      <c r="A145" s="55"/>
      <c r="B145" s="55"/>
      <c r="C145" s="55"/>
      <c r="D145" s="55"/>
      <c r="E145" s="55"/>
      <c r="F145" s="55"/>
      <c r="G145" s="55"/>
      <c r="H145" s="55"/>
      <c r="I145" s="55"/>
      <c r="J145" s="55"/>
      <c r="K145" s="55"/>
      <c r="L145" s="55"/>
      <c r="M145" s="55"/>
      <c r="N145" s="55"/>
      <c r="O145" s="55"/>
      <c r="P145" s="55"/>
      <c r="Q145" s="55"/>
      <c r="R145" s="55"/>
      <c r="S145" s="55"/>
      <c r="T145" s="55"/>
      <c r="U145" s="54"/>
      <c r="V145" s="55"/>
      <c r="W145" s="94"/>
      <c r="X145" s="99"/>
      <c r="Y145" s="99"/>
      <c r="Z145" s="99"/>
      <c r="AA145" s="99"/>
      <c r="AB145" s="99"/>
      <c r="AC145" s="99"/>
      <c r="AD145" s="99"/>
      <c r="AE145" s="99"/>
      <c r="AF145" s="99"/>
      <c r="AG145" s="99"/>
      <c r="AH145" s="99"/>
      <c r="AI145" s="99"/>
      <c r="AJ145" s="99"/>
      <c r="AK145" s="99"/>
      <c r="AL145" s="99"/>
      <c r="AM145" s="99"/>
      <c r="AN145" s="99"/>
    </row>
    <row r="146" spans="1:40" s="100" customFormat="1" ht="15.75">
      <c r="A146" s="55"/>
      <c r="B146" s="55"/>
      <c r="C146" s="55"/>
      <c r="D146" s="55"/>
      <c r="E146" s="55"/>
      <c r="F146" s="55"/>
      <c r="G146" s="55"/>
      <c r="H146" s="55"/>
      <c r="I146" s="55"/>
      <c r="J146" s="55"/>
      <c r="K146" s="55"/>
      <c r="L146" s="55"/>
      <c r="M146" s="55"/>
      <c r="N146" s="55"/>
      <c r="O146" s="55"/>
      <c r="P146" s="55"/>
      <c r="Q146" s="55"/>
      <c r="R146" s="55"/>
      <c r="S146" s="55"/>
      <c r="T146" s="55"/>
      <c r="U146" s="54"/>
      <c r="V146" s="55"/>
      <c r="W146" s="94"/>
      <c r="X146" s="99"/>
      <c r="Y146" s="99"/>
      <c r="Z146" s="99"/>
      <c r="AA146" s="99"/>
      <c r="AB146" s="99"/>
      <c r="AC146" s="99"/>
      <c r="AD146" s="99"/>
      <c r="AE146" s="99"/>
      <c r="AF146" s="99"/>
      <c r="AG146" s="99"/>
      <c r="AH146" s="99"/>
      <c r="AI146" s="99"/>
      <c r="AJ146" s="99"/>
      <c r="AK146" s="99"/>
      <c r="AL146" s="99"/>
      <c r="AM146" s="99"/>
      <c r="AN146" s="99"/>
    </row>
    <row r="147" spans="1:40" s="100" customFormat="1" ht="15.75">
      <c r="A147" s="55"/>
      <c r="B147" s="55"/>
      <c r="C147" s="55"/>
      <c r="D147" s="55"/>
      <c r="E147" s="55"/>
      <c r="F147" s="55"/>
      <c r="G147" s="55"/>
      <c r="H147" s="55"/>
      <c r="I147" s="55"/>
      <c r="J147" s="55"/>
      <c r="K147" s="55"/>
      <c r="L147" s="55"/>
      <c r="M147" s="55"/>
      <c r="N147" s="55"/>
      <c r="O147" s="55"/>
      <c r="P147" s="55"/>
      <c r="Q147" s="55"/>
      <c r="R147" s="55"/>
      <c r="S147" s="55"/>
      <c r="T147" s="55"/>
      <c r="U147" s="54"/>
      <c r="V147" s="55"/>
      <c r="W147" s="94"/>
      <c r="X147" s="99"/>
      <c r="Y147" s="99"/>
      <c r="Z147" s="99"/>
      <c r="AA147" s="99"/>
      <c r="AB147" s="99"/>
      <c r="AC147" s="99"/>
      <c r="AD147" s="99"/>
      <c r="AE147" s="99"/>
      <c r="AF147" s="99"/>
      <c r="AG147" s="99"/>
      <c r="AH147" s="99"/>
      <c r="AI147" s="99"/>
      <c r="AJ147" s="99"/>
      <c r="AK147" s="99"/>
      <c r="AL147" s="99"/>
      <c r="AM147" s="99"/>
      <c r="AN147" s="99"/>
    </row>
    <row r="148" spans="1:40" s="100" customFormat="1" ht="15.75">
      <c r="A148" s="55"/>
      <c r="B148" s="55"/>
      <c r="C148" s="55"/>
      <c r="D148" s="55"/>
      <c r="E148" s="55"/>
      <c r="F148" s="55"/>
      <c r="G148" s="55"/>
      <c r="H148" s="55"/>
      <c r="I148" s="55"/>
      <c r="J148" s="55"/>
      <c r="K148" s="55"/>
      <c r="L148" s="55"/>
      <c r="M148" s="55"/>
      <c r="N148" s="55"/>
      <c r="O148" s="55"/>
      <c r="P148" s="55"/>
      <c r="Q148" s="55"/>
      <c r="R148" s="55"/>
      <c r="S148" s="55"/>
      <c r="T148" s="55"/>
      <c r="U148" s="54"/>
      <c r="V148" s="55"/>
      <c r="W148" s="94"/>
      <c r="X148" s="99"/>
      <c r="Y148" s="99"/>
      <c r="Z148" s="99"/>
      <c r="AA148" s="99"/>
      <c r="AB148" s="99"/>
      <c r="AC148" s="99"/>
      <c r="AD148" s="99"/>
      <c r="AE148" s="99"/>
      <c r="AF148" s="99"/>
      <c r="AG148" s="99"/>
      <c r="AH148" s="99"/>
      <c r="AI148" s="99"/>
      <c r="AJ148" s="99"/>
      <c r="AK148" s="99"/>
      <c r="AL148" s="99"/>
      <c r="AM148" s="99"/>
      <c r="AN148" s="99"/>
    </row>
    <row r="149" spans="1:40" s="100" customFormat="1" ht="15.75">
      <c r="A149" s="55"/>
      <c r="B149" s="55"/>
      <c r="C149" s="55"/>
      <c r="D149" s="55"/>
      <c r="E149" s="55"/>
      <c r="F149" s="55"/>
      <c r="G149" s="55"/>
      <c r="H149" s="55"/>
      <c r="I149" s="55"/>
      <c r="J149" s="55"/>
      <c r="K149" s="55"/>
      <c r="L149" s="55"/>
      <c r="M149" s="55"/>
      <c r="N149" s="55"/>
      <c r="O149" s="55"/>
      <c r="P149" s="55"/>
      <c r="Q149" s="55"/>
      <c r="R149" s="55"/>
      <c r="S149" s="55"/>
      <c r="T149" s="55"/>
      <c r="U149" s="54"/>
      <c r="V149" s="55"/>
      <c r="W149" s="94"/>
      <c r="X149" s="99"/>
      <c r="Y149" s="99"/>
      <c r="Z149" s="99"/>
      <c r="AA149" s="99"/>
      <c r="AB149" s="99"/>
      <c r="AC149" s="99"/>
      <c r="AD149" s="99"/>
      <c r="AE149" s="99"/>
      <c r="AF149" s="99"/>
      <c r="AG149" s="99"/>
      <c r="AH149" s="99"/>
      <c r="AI149" s="99"/>
      <c r="AJ149" s="99"/>
      <c r="AK149" s="99"/>
      <c r="AL149" s="99"/>
      <c r="AM149" s="99"/>
      <c r="AN149" s="99"/>
    </row>
    <row r="150" spans="1:40" s="100" customFormat="1" ht="15.75">
      <c r="A150" s="55"/>
      <c r="B150" s="55"/>
      <c r="C150" s="55"/>
      <c r="D150" s="55"/>
      <c r="E150" s="55"/>
      <c r="F150" s="55"/>
      <c r="G150" s="55"/>
      <c r="H150" s="55"/>
      <c r="I150" s="55"/>
      <c r="J150" s="55"/>
      <c r="K150" s="55"/>
      <c r="L150" s="55"/>
      <c r="M150" s="55"/>
      <c r="N150" s="55"/>
      <c r="O150" s="55"/>
      <c r="P150" s="55"/>
      <c r="Q150" s="55"/>
      <c r="R150" s="55"/>
      <c r="S150" s="55"/>
      <c r="T150" s="55"/>
      <c r="U150" s="54"/>
      <c r="V150" s="55"/>
      <c r="W150" s="94"/>
      <c r="X150" s="99"/>
      <c r="Y150" s="99"/>
      <c r="Z150" s="99"/>
      <c r="AA150" s="99"/>
      <c r="AB150" s="99"/>
      <c r="AC150" s="99"/>
      <c r="AD150" s="99"/>
      <c r="AE150" s="99"/>
      <c r="AF150" s="99"/>
      <c r="AG150" s="99"/>
      <c r="AH150" s="99"/>
      <c r="AI150" s="99"/>
      <c r="AJ150" s="99"/>
      <c r="AK150" s="99"/>
      <c r="AL150" s="99"/>
      <c r="AM150" s="99"/>
      <c r="AN150" s="99"/>
    </row>
    <row r="151" spans="1:40" s="100" customFormat="1" ht="15.75">
      <c r="A151" s="55"/>
      <c r="B151" s="55"/>
      <c r="C151" s="55"/>
      <c r="D151" s="55"/>
      <c r="E151" s="55"/>
      <c r="F151" s="55"/>
      <c r="G151" s="55"/>
      <c r="H151" s="55"/>
      <c r="I151" s="55"/>
      <c r="J151" s="55"/>
      <c r="K151" s="55"/>
      <c r="L151" s="55"/>
      <c r="M151" s="55"/>
      <c r="N151" s="55"/>
      <c r="O151" s="55"/>
      <c r="P151" s="55"/>
      <c r="Q151" s="55"/>
      <c r="R151" s="55"/>
      <c r="S151" s="55"/>
      <c r="T151" s="55"/>
      <c r="U151" s="54"/>
      <c r="V151" s="55"/>
      <c r="W151" s="94"/>
      <c r="X151" s="99"/>
      <c r="Y151" s="99"/>
      <c r="Z151" s="99"/>
      <c r="AA151" s="99"/>
      <c r="AB151" s="99"/>
      <c r="AC151" s="99"/>
      <c r="AD151" s="99"/>
      <c r="AE151" s="99"/>
      <c r="AF151" s="99"/>
      <c r="AG151" s="99"/>
      <c r="AH151" s="99"/>
      <c r="AI151" s="99"/>
      <c r="AJ151" s="99"/>
      <c r="AK151" s="99"/>
      <c r="AL151" s="99"/>
      <c r="AM151" s="99"/>
      <c r="AN151" s="99"/>
    </row>
    <row r="152" spans="1:40" s="100" customFormat="1" ht="15.75">
      <c r="A152" s="55"/>
      <c r="B152" s="55"/>
      <c r="C152" s="55"/>
      <c r="D152" s="55"/>
      <c r="E152" s="55"/>
      <c r="F152" s="55"/>
      <c r="G152" s="55"/>
      <c r="H152" s="55"/>
      <c r="I152" s="55"/>
      <c r="J152" s="55"/>
      <c r="K152" s="55"/>
      <c r="L152" s="55"/>
      <c r="M152" s="55"/>
      <c r="N152" s="55"/>
      <c r="O152" s="55"/>
      <c r="P152" s="55"/>
      <c r="Q152" s="55"/>
      <c r="R152" s="55"/>
      <c r="S152" s="55"/>
      <c r="T152" s="55"/>
      <c r="U152" s="54"/>
      <c r="V152" s="55"/>
      <c r="W152" s="94"/>
      <c r="X152" s="99"/>
      <c r="Y152" s="99"/>
      <c r="Z152" s="99"/>
      <c r="AA152" s="99"/>
      <c r="AB152" s="99"/>
      <c r="AC152" s="99"/>
      <c r="AD152" s="99"/>
      <c r="AE152" s="99"/>
      <c r="AF152" s="99"/>
      <c r="AG152" s="99"/>
      <c r="AH152" s="99"/>
      <c r="AI152" s="99"/>
      <c r="AJ152" s="99"/>
      <c r="AK152" s="99"/>
      <c r="AL152" s="99"/>
      <c r="AM152" s="99"/>
      <c r="AN152" s="99"/>
    </row>
    <row r="153" spans="1:40" s="100" customFormat="1" ht="15.75">
      <c r="A153" s="55"/>
      <c r="B153" s="55"/>
      <c r="C153" s="55"/>
      <c r="D153" s="55"/>
      <c r="E153" s="55"/>
      <c r="F153" s="55"/>
      <c r="G153" s="55"/>
      <c r="H153" s="55"/>
      <c r="I153" s="55"/>
      <c r="J153" s="55"/>
      <c r="K153" s="55"/>
      <c r="L153" s="55"/>
      <c r="M153" s="55"/>
      <c r="N153" s="55"/>
      <c r="O153" s="55"/>
      <c r="P153" s="55"/>
      <c r="Q153" s="55"/>
      <c r="R153" s="55"/>
      <c r="S153" s="55"/>
      <c r="T153" s="55"/>
      <c r="U153" s="54"/>
      <c r="V153" s="55"/>
      <c r="W153" s="94"/>
      <c r="X153" s="99"/>
      <c r="Y153" s="99"/>
      <c r="Z153" s="99"/>
      <c r="AA153" s="99"/>
      <c r="AB153" s="99"/>
      <c r="AC153" s="99"/>
      <c r="AD153" s="99"/>
      <c r="AE153" s="99"/>
      <c r="AF153" s="99"/>
      <c r="AG153" s="99"/>
      <c r="AH153" s="99"/>
      <c r="AI153" s="99"/>
      <c r="AJ153" s="99"/>
      <c r="AK153" s="99"/>
      <c r="AL153" s="99"/>
      <c r="AM153" s="99"/>
      <c r="AN153" s="99"/>
    </row>
    <row r="154" spans="1:40" s="100" customFormat="1" ht="15.75">
      <c r="A154" s="55"/>
      <c r="B154" s="55"/>
      <c r="C154" s="55"/>
      <c r="D154" s="55"/>
      <c r="E154" s="55"/>
      <c r="F154" s="55"/>
      <c r="G154" s="55"/>
      <c r="H154" s="55"/>
      <c r="I154" s="55"/>
      <c r="J154" s="55"/>
      <c r="K154" s="55"/>
      <c r="L154" s="55"/>
      <c r="M154" s="55"/>
      <c r="N154" s="55"/>
      <c r="O154" s="55"/>
      <c r="P154" s="55"/>
      <c r="Q154" s="55"/>
      <c r="R154" s="55"/>
      <c r="S154" s="55"/>
      <c r="T154" s="55"/>
      <c r="U154" s="54"/>
      <c r="V154" s="55"/>
      <c r="W154" s="94"/>
      <c r="X154" s="99"/>
      <c r="Y154" s="99"/>
      <c r="Z154" s="99"/>
      <c r="AA154" s="99"/>
      <c r="AB154" s="99"/>
      <c r="AC154" s="99"/>
      <c r="AD154" s="99"/>
      <c r="AE154" s="99"/>
      <c r="AF154" s="99"/>
      <c r="AG154" s="99"/>
      <c r="AH154" s="99"/>
      <c r="AI154" s="99"/>
      <c r="AJ154" s="99"/>
      <c r="AK154" s="99"/>
      <c r="AL154" s="99"/>
      <c r="AM154" s="99"/>
      <c r="AN154" s="99"/>
    </row>
    <row r="155" spans="1:40" s="100" customFormat="1" ht="15.75">
      <c r="A155" s="55"/>
      <c r="B155" s="55"/>
      <c r="C155" s="55"/>
      <c r="D155" s="55"/>
      <c r="E155" s="55"/>
      <c r="F155" s="55"/>
      <c r="G155" s="55"/>
      <c r="H155" s="55"/>
      <c r="I155" s="55"/>
      <c r="J155" s="55"/>
      <c r="K155" s="55"/>
      <c r="L155" s="55"/>
      <c r="M155" s="55"/>
      <c r="N155" s="55"/>
      <c r="O155" s="55"/>
      <c r="P155" s="55"/>
      <c r="Q155" s="55"/>
      <c r="R155" s="55"/>
      <c r="S155" s="55"/>
      <c r="T155" s="55"/>
      <c r="U155" s="54"/>
      <c r="V155" s="55"/>
      <c r="W155" s="94"/>
      <c r="X155" s="99"/>
      <c r="Y155" s="99"/>
      <c r="Z155" s="99"/>
      <c r="AA155" s="99"/>
      <c r="AB155" s="99"/>
      <c r="AC155" s="99"/>
      <c r="AD155" s="99"/>
      <c r="AE155" s="99"/>
      <c r="AF155" s="99"/>
      <c r="AG155" s="99"/>
      <c r="AH155" s="99"/>
      <c r="AI155" s="99"/>
      <c r="AJ155" s="99"/>
      <c r="AK155" s="99"/>
      <c r="AL155" s="99"/>
      <c r="AM155" s="99"/>
      <c r="AN155" s="99"/>
    </row>
    <row r="156" spans="1:40" s="100" customFormat="1" ht="15.75">
      <c r="A156" s="55"/>
      <c r="B156" s="55"/>
      <c r="C156" s="55"/>
      <c r="D156" s="55"/>
      <c r="E156" s="55"/>
      <c r="F156" s="55"/>
      <c r="G156" s="55"/>
      <c r="H156" s="55"/>
      <c r="I156" s="55"/>
      <c r="J156" s="55"/>
      <c r="K156" s="55"/>
      <c r="L156" s="55"/>
      <c r="M156" s="55"/>
      <c r="N156" s="55"/>
      <c r="O156" s="55"/>
      <c r="P156" s="55"/>
      <c r="Q156" s="55"/>
      <c r="R156" s="55"/>
      <c r="S156" s="55"/>
      <c r="T156" s="55"/>
      <c r="U156" s="54"/>
      <c r="V156" s="55"/>
      <c r="W156" s="94"/>
      <c r="X156" s="99"/>
      <c r="Y156" s="99"/>
      <c r="Z156" s="99"/>
      <c r="AA156" s="99"/>
      <c r="AB156" s="99"/>
      <c r="AC156" s="99"/>
      <c r="AD156" s="99"/>
      <c r="AE156" s="99"/>
      <c r="AF156" s="99"/>
      <c r="AG156" s="99"/>
      <c r="AH156" s="99"/>
      <c r="AI156" s="99"/>
      <c r="AJ156" s="99"/>
      <c r="AK156" s="99"/>
      <c r="AL156" s="99"/>
      <c r="AM156" s="99"/>
      <c r="AN156" s="99"/>
    </row>
    <row r="157" spans="1:40" s="100" customFormat="1" ht="15.75">
      <c r="A157" s="55"/>
      <c r="B157" s="55"/>
      <c r="C157" s="55"/>
      <c r="D157" s="55"/>
      <c r="E157" s="55"/>
      <c r="F157" s="55"/>
      <c r="G157" s="55"/>
      <c r="H157" s="55"/>
      <c r="I157" s="55"/>
      <c r="J157" s="55"/>
      <c r="K157" s="55"/>
      <c r="L157" s="55"/>
      <c r="M157" s="55"/>
      <c r="N157" s="55"/>
      <c r="O157" s="55"/>
      <c r="P157" s="55"/>
      <c r="Q157" s="55"/>
      <c r="R157" s="55"/>
      <c r="S157" s="55"/>
      <c r="T157" s="55"/>
      <c r="U157" s="54"/>
      <c r="V157" s="55"/>
      <c r="W157" s="94"/>
      <c r="X157" s="99"/>
      <c r="Y157" s="99"/>
      <c r="Z157" s="99"/>
      <c r="AA157" s="99"/>
      <c r="AB157" s="99"/>
      <c r="AC157" s="99"/>
      <c r="AD157" s="99"/>
      <c r="AE157" s="99"/>
      <c r="AF157" s="99"/>
      <c r="AG157" s="99"/>
      <c r="AH157" s="99"/>
      <c r="AI157" s="99"/>
      <c r="AJ157" s="99"/>
      <c r="AK157" s="99"/>
      <c r="AL157" s="99"/>
      <c r="AM157" s="99"/>
      <c r="AN157" s="99"/>
    </row>
    <row r="158" spans="1:40" s="100" customFormat="1" ht="15.75">
      <c r="A158" s="55"/>
      <c r="B158" s="55"/>
      <c r="C158" s="55"/>
      <c r="D158" s="55"/>
      <c r="E158" s="55"/>
      <c r="F158" s="55"/>
      <c r="G158" s="55"/>
      <c r="H158" s="55"/>
      <c r="I158" s="55"/>
      <c r="J158" s="55"/>
      <c r="K158" s="55"/>
      <c r="L158" s="55"/>
      <c r="M158" s="55"/>
      <c r="N158" s="55"/>
      <c r="O158" s="55"/>
      <c r="P158" s="55"/>
      <c r="Q158" s="55"/>
      <c r="R158" s="55"/>
      <c r="S158" s="55"/>
      <c r="T158" s="55"/>
      <c r="U158" s="54"/>
      <c r="V158" s="55"/>
      <c r="W158" s="94"/>
      <c r="X158" s="99"/>
      <c r="Y158" s="99"/>
      <c r="Z158" s="99"/>
      <c r="AA158" s="99"/>
      <c r="AB158" s="99"/>
      <c r="AC158" s="99"/>
      <c r="AD158" s="99"/>
      <c r="AE158" s="99"/>
      <c r="AF158" s="99"/>
      <c r="AG158" s="99"/>
      <c r="AH158" s="99"/>
      <c r="AI158" s="99"/>
      <c r="AJ158" s="99"/>
      <c r="AK158" s="99"/>
      <c r="AL158" s="99"/>
      <c r="AM158" s="99"/>
      <c r="AN158" s="99"/>
    </row>
    <row r="159" spans="1:40" s="100" customFormat="1" ht="15.75">
      <c r="A159" s="55"/>
      <c r="B159" s="55"/>
      <c r="C159" s="55"/>
      <c r="D159" s="55"/>
      <c r="E159" s="55"/>
      <c r="F159" s="55"/>
      <c r="G159" s="55"/>
      <c r="H159" s="55"/>
      <c r="I159" s="55"/>
      <c r="J159" s="55"/>
      <c r="K159" s="55"/>
      <c r="L159" s="55"/>
      <c r="M159" s="55"/>
      <c r="N159" s="55"/>
      <c r="O159" s="55"/>
      <c r="P159" s="55"/>
      <c r="Q159" s="55"/>
      <c r="R159" s="55"/>
      <c r="S159" s="55"/>
      <c r="T159" s="55"/>
      <c r="U159" s="54"/>
      <c r="V159" s="55"/>
      <c r="W159" s="94"/>
      <c r="X159" s="99"/>
      <c r="Y159" s="99"/>
      <c r="Z159" s="99"/>
      <c r="AA159" s="99"/>
      <c r="AB159" s="99"/>
      <c r="AC159" s="99"/>
      <c r="AD159" s="99"/>
      <c r="AE159" s="99"/>
      <c r="AF159" s="99"/>
      <c r="AG159" s="99"/>
      <c r="AH159" s="99"/>
      <c r="AI159" s="99"/>
      <c r="AJ159" s="99"/>
      <c r="AK159" s="99"/>
      <c r="AL159" s="99"/>
      <c r="AM159" s="99"/>
      <c r="AN159" s="99"/>
    </row>
  </sheetData>
  <sheetProtection/>
  <mergeCells count="42">
    <mergeCell ref="E3:P3"/>
    <mergeCell ref="K9:K10"/>
    <mergeCell ref="H7:H10"/>
    <mergeCell ref="I7:Q7"/>
    <mergeCell ref="A2:D2"/>
    <mergeCell ref="F6:F10"/>
    <mergeCell ref="G6:G10"/>
    <mergeCell ref="D7:E8"/>
    <mergeCell ref="Q2:T2"/>
    <mergeCell ref="N127:T127"/>
    <mergeCell ref="N123:T123"/>
    <mergeCell ref="N121:T121"/>
    <mergeCell ref="J8:Q8"/>
    <mergeCell ref="N122:T122"/>
    <mergeCell ref="D9:D10"/>
    <mergeCell ref="E9:E10"/>
    <mergeCell ref="L9:L10"/>
    <mergeCell ref="A121:F121"/>
    <mergeCell ref="E1:P1"/>
    <mergeCell ref="C6:E6"/>
    <mergeCell ref="A6:B10"/>
    <mergeCell ref="C7:C10"/>
    <mergeCell ref="N9:N10"/>
    <mergeCell ref="M9:M10"/>
    <mergeCell ref="Q4:T4"/>
    <mergeCell ref="Q5:T5"/>
    <mergeCell ref="H6:R6"/>
    <mergeCell ref="S6:S10"/>
    <mergeCell ref="T6:T10"/>
    <mergeCell ref="J9:J10"/>
    <mergeCell ref="Q9:Q10"/>
    <mergeCell ref="R7:R10"/>
    <mergeCell ref="E2:P2"/>
    <mergeCell ref="A3:D3"/>
    <mergeCell ref="A127:E127"/>
    <mergeCell ref="B123:D123"/>
    <mergeCell ref="A11:B11"/>
    <mergeCell ref="A12:B12"/>
    <mergeCell ref="B122:E122"/>
    <mergeCell ref="O9:O10"/>
    <mergeCell ref="P9:P10"/>
    <mergeCell ref="I8:I10"/>
  </mergeCells>
  <printOptions/>
  <pageMargins left="0.2" right="0.2" top="0.3" bottom="0.38" header="0.32" footer="0.32"/>
  <pageSetup horizontalDpi="600" verticalDpi="600" orientation="landscape" paperSize="9" r:id="rId2"/>
  <ignoredErrors>
    <ignoredError sqref="S23 S14:S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2018-02-05T07:01:28Z</cp:lastPrinted>
  <dcterms:created xsi:type="dcterms:W3CDTF">2004-03-07T02:36:29Z</dcterms:created>
  <dcterms:modified xsi:type="dcterms:W3CDTF">2018-02-08T07:57:55Z</dcterms:modified>
  <cp:category/>
  <cp:version/>
  <cp:contentType/>
  <cp:contentStatus/>
</cp:coreProperties>
</file>